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4"/>
  <workbookPr/>
  <mc:AlternateContent xmlns:mc="http://schemas.openxmlformats.org/markup-compatibility/2006">
    <mc:Choice Requires="x15">
      <x15ac:absPath xmlns:x15ac="http://schemas.microsoft.com/office/spreadsheetml/2010/11/ac" url="I:\OddMTZ\Z Pavelková\Technické plyny_2025\02 ZD\02 Finální verze\"/>
    </mc:Choice>
  </mc:AlternateContent>
  <xr:revisionPtr revIDLastSave="0" documentId="13_ncr:1_{A0B4F5E8-E8B0-426B-8945-7197B8135094}" xr6:coauthVersionLast="36" xr6:coauthVersionMax="36" xr10:uidLastSave="{00000000-0000-0000-0000-000000000000}"/>
  <bookViews>
    <workbookView xWindow="0" yWindow="0" windowWidth="20490" windowHeight="759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6" i="1" l="1"/>
  <c r="L85" i="1"/>
  <c r="J85" i="1"/>
  <c r="H85" i="1"/>
  <c r="D38" i="1"/>
  <c r="D29" i="1"/>
  <c r="D86" i="1"/>
  <c r="D60" i="1" l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7" i="1"/>
  <c r="L60" i="1" l="1"/>
  <c r="J60" i="1"/>
  <c r="H60" i="1"/>
  <c r="F61" i="1"/>
  <c r="D13" i="1"/>
  <c r="F62" i="1" l="1"/>
  <c r="F60" i="1"/>
  <c r="H63" i="1"/>
  <c r="I13" i="1"/>
  <c r="F87" i="1"/>
  <c r="F85" i="1"/>
  <c r="F84" i="1"/>
  <c r="L83" i="1"/>
  <c r="J83" i="1"/>
  <c r="H83" i="1"/>
  <c r="F83" i="1"/>
  <c r="F82" i="1"/>
  <c r="L81" i="1"/>
  <c r="J81" i="1"/>
  <c r="H81" i="1"/>
  <c r="F81" i="1"/>
  <c r="F80" i="1"/>
  <c r="F79" i="1"/>
  <c r="F78" i="1"/>
  <c r="F77" i="1"/>
  <c r="L76" i="1"/>
  <c r="J76" i="1"/>
  <c r="H76" i="1"/>
  <c r="F76" i="1"/>
  <c r="F75" i="1"/>
  <c r="F74" i="1"/>
  <c r="F73" i="1"/>
  <c r="L72" i="1"/>
  <c r="J72" i="1"/>
  <c r="H72" i="1"/>
  <c r="F72" i="1"/>
  <c r="F71" i="1"/>
  <c r="F70" i="1"/>
  <c r="F69" i="1"/>
  <c r="L68" i="1"/>
  <c r="J68" i="1"/>
  <c r="H68" i="1"/>
  <c r="F68" i="1"/>
  <c r="F67" i="1"/>
  <c r="F66" i="1"/>
  <c r="F65" i="1"/>
  <c r="F64" i="1"/>
  <c r="L63" i="1"/>
  <c r="J63" i="1"/>
  <c r="F63" i="1"/>
  <c r="F38" i="1"/>
  <c r="D36" i="1"/>
  <c r="I36" i="1" s="1"/>
  <c r="D34" i="1"/>
  <c r="F34" i="1" s="1"/>
  <c r="F29" i="1"/>
  <c r="D25" i="1"/>
  <c r="I25" i="1" s="1"/>
  <c r="D21" i="1"/>
  <c r="I21" i="1" s="1"/>
  <c r="D16" i="1"/>
  <c r="I16" i="1" s="1"/>
  <c r="M85" i="1" l="1"/>
  <c r="M60" i="1"/>
  <c r="F13" i="1"/>
  <c r="M13" i="1" s="1"/>
  <c r="F88" i="1"/>
  <c r="M72" i="1"/>
  <c r="M81" i="1"/>
  <c r="M68" i="1"/>
  <c r="F25" i="1"/>
  <c r="M25" i="1" s="1"/>
  <c r="I29" i="1"/>
  <c r="M29" i="1" s="1"/>
  <c r="I38" i="1"/>
  <c r="M38" i="1" s="1"/>
  <c r="H88" i="1"/>
  <c r="M63" i="1"/>
  <c r="M76" i="1"/>
  <c r="M83" i="1"/>
  <c r="F16" i="1"/>
  <c r="M16" i="1" s="1"/>
  <c r="J88" i="1"/>
  <c r="F21" i="1"/>
  <c r="M21" i="1" s="1"/>
  <c r="I34" i="1"/>
  <c r="M34" i="1" s="1"/>
  <c r="F36" i="1"/>
  <c r="M36" i="1" s="1"/>
  <c r="L88" i="1"/>
  <c r="M41" i="1" l="1"/>
  <c r="M88" i="1"/>
  <c r="I41" i="1"/>
  <c r="F41" i="1"/>
  <c r="M90" i="1" l="1"/>
</calcChain>
</file>

<file path=xl/sharedStrings.xml><?xml version="1.0" encoding="utf-8"?>
<sst xmlns="http://schemas.openxmlformats.org/spreadsheetml/2006/main" count="151" uniqueCount="102">
  <si>
    <t>Komodita- plyn</t>
  </si>
  <si>
    <t>objem lahve</t>
  </si>
  <si>
    <t>Denní pronájem lahví</t>
  </si>
  <si>
    <t>Komodita - plyn</t>
  </si>
  <si>
    <t xml:space="preserve">Fin. objem za pronájem lahví plynu celkem </t>
  </si>
  <si>
    <t xml:space="preserve"> Denní pronájem za 1 kus lahve</t>
  </si>
  <si>
    <t xml:space="preserve">Počet lahví plynu v režimu denního pronájmu </t>
  </si>
  <si>
    <t xml:space="preserve">Fin. objem za 1 den pronájmu celkem </t>
  </si>
  <si>
    <t>ks</t>
  </si>
  <si>
    <t>Kč/ks</t>
  </si>
  <si>
    <t>Kč</t>
  </si>
  <si>
    <t>výpočet hodnoty:</t>
  </si>
  <si>
    <t>sl.6=sl.4*sl.5</t>
  </si>
  <si>
    <t>sl.9=sl.8*sl.7</t>
  </si>
  <si>
    <t>sl.11=sl.6+sl.9</t>
  </si>
  <si>
    <t>4,3</t>
  </si>
  <si>
    <t>Kyslík</t>
  </si>
  <si>
    <t>Acetylen (1,8kg)</t>
  </si>
  <si>
    <t>Acetylén</t>
  </si>
  <si>
    <t>Acetylen (4kg)</t>
  </si>
  <si>
    <t>Acetylen (7kg)</t>
  </si>
  <si>
    <t>Acetylen (8kg)</t>
  </si>
  <si>
    <t>Acetylen (10kg)</t>
  </si>
  <si>
    <t>Kysličník uhličitý *)</t>
  </si>
  <si>
    <t>Kysličník uhličitý</t>
  </si>
  <si>
    <t>Propan (11kg)</t>
  </si>
  <si>
    <t>Propan a propan-butan</t>
  </si>
  <si>
    <t>Propan (33kg)</t>
  </si>
  <si>
    <t>Propan-butan (2kg)</t>
  </si>
  <si>
    <t>Propan-butan (10kg)</t>
  </si>
  <si>
    <t>Propan-butan (33kg)</t>
  </si>
  <si>
    <t>Argon</t>
  </si>
  <si>
    <t>Corgon</t>
  </si>
  <si>
    <t>Mison</t>
  </si>
  <si>
    <t>Nájem celkem:</t>
  </si>
  <si>
    <t>Tabulka dodávek plynů</t>
  </si>
  <si>
    <t>Finanční objem za dodávky plynu</t>
  </si>
  <si>
    <t>Poplatek ADR</t>
  </si>
  <si>
    <t>Silniční poplatek</t>
  </si>
  <si>
    <t>Dopravné</t>
  </si>
  <si>
    <t>Fin. objem za dodávky plynu celkem včetně poplatků a dopravného</t>
  </si>
  <si>
    <t>Jednotková cena v Kč/lahev</t>
  </si>
  <si>
    <t xml:space="preserve">Fin. objem za dodávky plynu celkem </t>
  </si>
  <si>
    <t>výše poplatku  za 1 kus lahve</t>
  </si>
  <si>
    <t>výše poplatku  za plánované dodávky celkem</t>
  </si>
  <si>
    <t xml:space="preserve"> poplatek  za plánované dodávky celkem</t>
  </si>
  <si>
    <t>dopravné za dodávky celkem</t>
  </si>
  <si>
    <t>sl.8=sl.3*sl.7</t>
  </si>
  <si>
    <t>sl.10=sl.3*sl.9</t>
  </si>
  <si>
    <t>sl.12=sl.3*sl.11</t>
  </si>
  <si>
    <t>sl.13= sl.6+sl.8+sl.10+sl.12</t>
  </si>
  <si>
    <t>Dodávky celkem:</t>
  </si>
  <si>
    <t>Takto označená pole obsahují vzorce pro propočet potřebných hodnot v tabulce</t>
  </si>
  <si>
    <t>Strana 1 - Tabulka pronájmu plynových lahví</t>
  </si>
  <si>
    <t>Sloupec 5 - cena v Kč za pronájem 1 ks lahve za 1 rok</t>
  </si>
  <si>
    <t>Sloupec 7 - cena v Kč za pronájem 1 ks lahve za 1 den</t>
  </si>
  <si>
    <t>Strana 2 - Tabulka dodávek plynu</t>
  </si>
  <si>
    <t>Sloupec 7 - cena za poplatek ADR v Kč za 1ks lahve plynu</t>
  </si>
  <si>
    <r>
      <t>Kyslík (4,3m</t>
    </r>
    <r>
      <rPr>
        <vertAlign val="superscript"/>
        <sz val="9"/>
        <rFont val="Verdana"/>
        <family val="2"/>
        <charset val="238"/>
      </rPr>
      <t>3</t>
    </r>
    <r>
      <rPr>
        <sz val="9"/>
        <rFont val="Verdana"/>
        <family val="2"/>
        <charset val="238"/>
      </rPr>
      <t>)</t>
    </r>
  </si>
  <si>
    <r>
      <t>Kyslík (10,8m</t>
    </r>
    <r>
      <rPr>
        <vertAlign val="superscript"/>
        <sz val="9"/>
        <rFont val="Verdana"/>
        <family val="2"/>
        <charset val="238"/>
      </rPr>
      <t>3</t>
    </r>
    <r>
      <rPr>
        <sz val="9"/>
        <rFont val="Verdana"/>
        <family val="2"/>
        <charset val="238"/>
      </rPr>
      <t>)</t>
    </r>
  </si>
  <si>
    <r>
      <t>CO</t>
    </r>
    <r>
      <rPr>
        <vertAlign val="subscript"/>
        <sz val="9"/>
        <rFont val="Verdana"/>
        <family val="2"/>
        <charset val="238"/>
      </rPr>
      <t>2</t>
    </r>
    <r>
      <rPr>
        <sz val="9"/>
        <rFont val="Verdana"/>
        <family val="2"/>
        <charset val="238"/>
      </rPr>
      <t xml:space="preserve"> *) (6kg)</t>
    </r>
  </si>
  <si>
    <r>
      <t>CO</t>
    </r>
    <r>
      <rPr>
        <vertAlign val="subscript"/>
        <sz val="9"/>
        <rFont val="Verdana"/>
        <family val="2"/>
        <charset val="238"/>
      </rPr>
      <t>2</t>
    </r>
    <r>
      <rPr>
        <sz val="9"/>
        <rFont val="Verdana"/>
        <family val="2"/>
        <charset val="238"/>
      </rPr>
      <t xml:space="preserve"> *) (15kg)</t>
    </r>
  </si>
  <si>
    <r>
      <t>CO</t>
    </r>
    <r>
      <rPr>
        <vertAlign val="subscript"/>
        <sz val="9"/>
        <rFont val="Verdana"/>
        <family val="2"/>
        <charset val="238"/>
      </rPr>
      <t>2</t>
    </r>
    <r>
      <rPr>
        <sz val="9"/>
        <rFont val="Verdana"/>
        <family val="2"/>
        <charset val="238"/>
      </rPr>
      <t xml:space="preserve"> *) (20kg)</t>
    </r>
  </si>
  <si>
    <r>
      <t>CO</t>
    </r>
    <r>
      <rPr>
        <vertAlign val="subscript"/>
        <sz val="9"/>
        <rFont val="Verdana"/>
        <family val="2"/>
        <charset val="238"/>
      </rPr>
      <t>2</t>
    </r>
    <r>
      <rPr>
        <sz val="9"/>
        <rFont val="Verdana"/>
        <family val="2"/>
        <charset val="238"/>
      </rPr>
      <t xml:space="preserve"> *) (30kg)</t>
    </r>
  </si>
  <si>
    <r>
      <t>CO</t>
    </r>
    <r>
      <rPr>
        <vertAlign val="subscript"/>
        <sz val="9"/>
        <rFont val="Verdana"/>
        <family val="2"/>
        <charset val="238"/>
      </rPr>
      <t>2</t>
    </r>
    <r>
      <rPr>
        <sz val="9"/>
        <rFont val="Verdana"/>
        <family val="2"/>
        <charset val="238"/>
      </rPr>
      <t xml:space="preserve"> (6kg)</t>
    </r>
  </si>
  <si>
    <r>
      <t>CO</t>
    </r>
    <r>
      <rPr>
        <vertAlign val="subscript"/>
        <sz val="9"/>
        <rFont val="Verdana"/>
        <family val="2"/>
        <charset val="238"/>
      </rPr>
      <t>2</t>
    </r>
    <r>
      <rPr>
        <sz val="9"/>
        <rFont val="Verdana"/>
        <family val="2"/>
        <charset val="238"/>
      </rPr>
      <t xml:space="preserve"> (15kg)</t>
    </r>
  </si>
  <si>
    <r>
      <t>CO</t>
    </r>
    <r>
      <rPr>
        <vertAlign val="subscript"/>
        <sz val="9"/>
        <rFont val="Verdana"/>
        <family val="2"/>
        <charset val="238"/>
      </rPr>
      <t>2</t>
    </r>
    <r>
      <rPr>
        <sz val="9"/>
        <rFont val="Verdana"/>
        <family val="2"/>
        <charset val="238"/>
      </rPr>
      <t xml:space="preserve"> (20kg)</t>
    </r>
  </si>
  <si>
    <r>
      <t>CO</t>
    </r>
    <r>
      <rPr>
        <vertAlign val="subscript"/>
        <sz val="9"/>
        <rFont val="Verdana"/>
        <family val="2"/>
        <charset val="238"/>
      </rPr>
      <t>2</t>
    </r>
    <r>
      <rPr>
        <sz val="9"/>
        <rFont val="Verdana"/>
        <family val="2"/>
        <charset val="238"/>
      </rPr>
      <t xml:space="preserve"> (30kg)</t>
    </r>
  </si>
  <si>
    <r>
      <t>Argon 4.6 (4,3 m</t>
    </r>
    <r>
      <rPr>
        <vertAlign val="superscript"/>
        <sz val="9"/>
        <rFont val="Verdana"/>
        <family val="2"/>
        <charset val="238"/>
      </rPr>
      <t>3</t>
    </r>
    <r>
      <rPr>
        <sz val="9"/>
        <rFont val="Verdana"/>
        <family val="2"/>
        <charset val="238"/>
      </rPr>
      <t>)</t>
    </r>
  </si>
  <si>
    <r>
      <t>Argon 4.6 (10,7 m</t>
    </r>
    <r>
      <rPr>
        <vertAlign val="superscript"/>
        <sz val="9"/>
        <rFont val="Verdana"/>
        <family val="2"/>
        <charset val="238"/>
      </rPr>
      <t>3</t>
    </r>
    <r>
      <rPr>
        <sz val="9"/>
        <rFont val="Verdana"/>
        <family val="2"/>
        <charset val="238"/>
      </rPr>
      <t>)</t>
    </r>
  </si>
  <si>
    <r>
      <t>Corgon 18 (4,9 m</t>
    </r>
    <r>
      <rPr>
        <vertAlign val="superscript"/>
        <sz val="9"/>
        <rFont val="Verdana"/>
        <family val="2"/>
        <charset val="238"/>
      </rPr>
      <t>3</t>
    </r>
    <r>
      <rPr>
        <sz val="9"/>
        <rFont val="Verdana"/>
        <family val="2"/>
        <charset val="238"/>
      </rPr>
      <t>)</t>
    </r>
  </si>
  <si>
    <r>
      <t>Corgon 18 (12,3 m</t>
    </r>
    <r>
      <rPr>
        <vertAlign val="superscript"/>
        <sz val="9"/>
        <rFont val="Verdana"/>
        <family val="2"/>
        <charset val="238"/>
      </rPr>
      <t>3</t>
    </r>
    <r>
      <rPr>
        <sz val="9"/>
        <rFont val="Verdana"/>
        <family val="2"/>
        <charset val="238"/>
      </rPr>
      <t>)</t>
    </r>
  </si>
  <si>
    <r>
      <t>Mison 8 (4,5 m</t>
    </r>
    <r>
      <rPr>
        <vertAlign val="superscript"/>
        <sz val="9"/>
        <rFont val="Verdana"/>
        <family val="2"/>
        <charset val="238"/>
      </rPr>
      <t>3</t>
    </r>
    <r>
      <rPr>
        <sz val="9"/>
        <rFont val="Verdana"/>
        <family val="2"/>
        <charset val="238"/>
      </rPr>
      <t>)</t>
    </r>
  </si>
  <si>
    <r>
      <t>Mison 18 (4,9 m</t>
    </r>
    <r>
      <rPr>
        <vertAlign val="superscript"/>
        <sz val="9"/>
        <rFont val="Verdana"/>
        <family val="2"/>
        <charset val="238"/>
      </rPr>
      <t>3</t>
    </r>
    <r>
      <rPr>
        <sz val="9"/>
        <rFont val="Verdana"/>
        <family val="2"/>
        <charset val="238"/>
      </rPr>
      <t>)</t>
    </r>
  </si>
  <si>
    <r>
      <t>*) CO</t>
    </r>
    <r>
      <rPr>
        <vertAlign val="subscript"/>
        <sz val="9"/>
        <rFont val="Verdana"/>
        <family val="2"/>
        <charset val="238"/>
      </rPr>
      <t>2</t>
    </r>
    <r>
      <rPr>
        <sz val="9"/>
        <rFont val="Verdana"/>
        <family val="2"/>
        <charset val="238"/>
      </rPr>
      <t xml:space="preserve"> - splňující potravinářské normy</t>
    </r>
  </si>
  <si>
    <t>Kyslík (6,5m3)</t>
  </si>
  <si>
    <t>6,5</t>
  </si>
  <si>
    <t>Takto označená pole obsahují vzorce pro propočet potřebných hodnot v tabulce.</t>
  </si>
  <si>
    <t>Takto označená pole doplní dodavatel.</t>
  </si>
  <si>
    <t>Celková nabídková cena</t>
  </si>
  <si>
    <r>
      <t>Mison 18 ( 12,3 m</t>
    </r>
    <r>
      <rPr>
        <vertAlign val="superscript"/>
        <sz val="9"/>
        <rFont val="Verdana"/>
        <family val="2"/>
        <charset val="238"/>
      </rPr>
      <t>3</t>
    </r>
    <r>
      <rPr>
        <sz val="9"/>
        <rFont val="Verdana"/>
        <family val="2"/>
        <charset val="238"/>
      </rPr>
      <t>)</t>
    </r>
  </si>
  <si>
    <r>
      <t>Mison 18 (12,3 m</t>
    </r>
    <r>
      <rPr>
        <vertAlign val="superscript"/>
        <sz val="9"/>
        <rFont val="Verdana"/>
        <family val="2"/>
        <charset val="238"/>
      </rPr>
      <t>3</t>
    </r>
    <r>
      <rPr>
        <sz val="9"/>
        <rFont val="Verdana"/>
        <family val="2"/>
        <charset val="238"/>
      </rPr>
      <t>)</t>
    </r>
  </si>
  <si>
    <t>Roční pronájem za 1 kus lahve/1 rok</t>
  </si>
  <si>
    <t>Technické plyny - 2025</t>
  </si>
  <si>
    <t>Příloha č. 3 ZD a Příloha č. 2 Rámcové dohody</t>
  </si>
  <si>
    <t>Tabulka finančního výpočtu nabídky / Ceník</t>
  </si>
  <si>
    <t xml:space="preserve">Fin. objem za roční  pronájem celkem/1 rok </t>
  </si>
  <si>
    <t xml:space="preserve">Roční pronájem lahví </t>
  </si>
  <si>
    <t>Sloupec 5 - cena v Kč za 1ks lahve daného technického plynu</t>
  </si>
  <si>
    <t>Postup pro vyplňování přílohy č. 3 "Tabulka finančního výpočtu nabídky/Ceník"</t>
  </si>
  <si>
    <t>Přepodkládaný počet lahví pro očekávanou spotřebu **</t>
  </si>
  <si>
    <t>Předpokládaný počet ks (lahví) **</t>
  </si>
  <si>
    <t>Předpokládaný počet lahví pro roční pronájem Ks/1 rok **</t>
  </si>
  <si>
    <t>**) Počet položek byl stanoven jako odhad rozsahu plnění. Skutečný objem plnění v jednotlivých položkách však bude záležet na potřebách zadavatele a může se od uvedeného objemu lišit.</t>
  </si>
  <si>
    <r>
      <t>m</t>
    </r>
    <r>
      <rPr>
        <vertAlign val="superscript"/>
        <sz val="7"/>
        <rFont val="Verdana"/>
        <family val="2"/>
        <charset val="238"/>
      </rPr>
      <t>3</t>
    </r>
    <r>
      <rPr>
        <sz val="7"/>
        <rFont val="Verdana"/>
        <family val="2"/>
        <charset val="238"/>
      </rPr>
      <t>,</t>
    </r>
    <r>
      <rPr>
        <vertAlign val="superscript"/>
        <sz val="7"/>
        <rFont val="Verdana"/>
        <family val="2"/>
        <charset val="238"/>
      </rPr>
      <t xml:space="preserve"> </t>
    </r>
    <r>
      <rPr>
        <sz val="7"/>
        <rFont val="Verdana"/>
        <family val="2"/>
        <charset val="238"/>
      </rPr>
      <t>Kg</t>
    </r>
  </si>
  <si>
    <t>Tabulka pronájmů tlakových (plynových) lahví</t>
  </si>
  <si>
    <t>sl.6=sl.3*sl.5</t>
  </si>
  <si>
    <r>
      <t>Přepočet na předpokládaný objem v m</t>
    </r>
    <r>
      <rPr>
        <vertAlign val="superscript"/>
        <sz val="7"/>
        <rFont val="Verdana"/>
        <family val="2"/>
        <charset val="238"/>
      </rPr>
      <t>3</t>
    </r>
    <r>
      <rPr>
        <sz val="7"/>
        <rFont val="Verdana"/>
        <family val="2"/>
        <charset val="238"/>
      </rPr>
      <t xml:space="preserve"> respektive v Kg **</t>
    </r>
  </si>
  <si>
    <t xml:space="preserve"> dopravné za 1 kus lahve</t>
  </si>
  <si>
    <t>Sloupec 9 - cena za silniční poplatek v Kč za 1 ks lahve plynu - poplatky uchazeč uvede jen pokud je u výše uvedených plynů uplatňuje</t>
  </si>
  <si>
    <t>Sloupec 11 - cena za dopravu 1 ks lahve plynu na místo určené v dílčí smlouvě, doprava za 1 lahev plynu bez ohledu na velikost lahve a dopravovanou vzdálenost, které se bude uplatňovat pro výpočet dopravného na celý předmět plnění</t>
  </si>
  <si>
    <t>1 ks/ 1 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</si>
</sst>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color theme="1"/>
      <name val="Verdana"/>
      <family val="2"/>
      <charset val="238"/>
    </font>
    <font>
      <sz val="7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sz val="9"/>
      <color theme="1"/>
      <name val="Verdana"/>
      <family val="2"/>
      <charset val="238"/>
    </font>
    <font>
      <b/>
      <sz val="9"/>
      <name val="Verdana"/>
      <family val="2"/>
      <charset val="238"/>
    </font>
    <font>
      <sz val="9"/>
      <name val="Verdana"/>
      <family val="2"/>
      <charset val="238"/>
    </font>
    <font>
      <b/>
      <sz val="9"/>
      <color indexed="9"/>
      <name val="Verdana"/>
      <family val="2"/>
      <charset val="238"/>
    </font>
    <font>
      <vertAlign val="superscript"/>
      <sz val="9"/>
      <name val="Verdana"/>
      <family val="2"/>
      <charset val="238"/>
    </font>
    <font>
      <vertAlign val="subscript"/>
      <sz val="9"/>
      <name val="Verdana"/>
      <family val="2"/>
      <charset val="238"/>
    </font>
    <font>
      <sz val="9"/>
      <color indexed="40"/>
      <name val="Verdana"/>
      <family val="2"/>
      <charset val="238"/>
    </font>
    <font>
      <b/>
      <sz val="9"/>
      <color indexed="40"/>
      <name val="Verdana"/>
      <family val="2"/>
      <charset val="238"/>
    </font>
    <font>
      <sz val="8"/>
      <color theme="1"/>
      <name val="Verdana"/>
      <family val="2"/>
      <charset val="238"/>
    </font>
    <font>
      <sz val="7"/>
      <name val="Verdana"/>
      <family val="2"/>
      <charset val="238"/>
    </font>
    <font>
      <sz val="7"/>
      <color theme="1"/>
      <name val="Verdana"/>
      <family val="2"/>
      <charset val="238"/>
    </font>
    <font>
      <vertAlign val="superscript"/>
      <sz val="7"/>
      <name val="Verdana"/>
      <family val="2"/>
      <charset val="238"/>
    </font>
    <font>
      <b/>
      <sz val="7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53">
    <xf numFmtId="0" fontId="0" fillId="0" borderId="0" xfId="0"/>
    <xf numFmtId="0" fontId="1" fillId="0" borderId="0" xfId="0" applyFont="1" applyProtection="1"/>
    <xf numFmtId="0" fontId="2" fillId="0" borderId="0" xfId="0" applyFont="1" applyFill="1" applyBorder="1" applyProtection="1"/>
    <xf numFmtId="0" fontId="1" fillId="0" borderId="0" xfId="0" applyFont="1" applyBorder="1" applyProtection="1"/>
    <xf numFmtId="0" fontId="2" fillId="0" borderId="0" xfId="0" applyFont="1" applyProtection="1"/>
    <xf numFmtId="0" fontId="2" fillId="0" borderId="0" xfId="0" applyFont="1" applyBorder="1" applyProtection="1"/>
    <xf numFmtId="0" fontId="5" fillId="0" borderId="0" xfId="0" applyFont="1" applyProtection="1"/>
    <xf numFmtId="3" fontId="5" fillId="0" borderId="0" xfId="0" applyNumberFormat="1" applyFont="1" applyFill="1" applyBorder="1" applyProtection="1"/>
    <xf numFmtId="0" fontId="2" fillId="0" borderId="0" xfId="0" applyFont="1" applyFill="1" applyProtection="1"/>
    <xf numFmtId="3" fontId="5" fillId="0" borderId="2" xfId="0" applyNumberFormat="1" applyFont="1" applyFill="1" applyBorder="1" applyProtection="1"/>
    <xf numFmtId="3" fontId="5" fillId="0" borderId="13" xfId="0" applyNumberFormat="1" applyFont="1" applyFill="1" applyBorder="1" applyProtection="1"/>
    <xf numFmtId="0" fontId="5" fillId="0" borderId="0" xfId="0" applyFont="1" applyFill="1" applyProtection="1"/>
    <xf numFmtId="0" fontId="3" fillId="0" borderId="0" xfId="0" applyFont="1" applyProtection="1"/>
    <xf numFmtId="0" fontId="7" fillId="0" borderId="0" xfId="0" applyFont="1" applyProtection="1"/>
    <xf numFmtId="0" fontId="6" fillId="0" borderId="0" xfId="0" applyFont="1" applyAlignment="1" applyProtection="1">
      <alignment horizontal="center" vertical="center" wrapText="1"/>
    </xf>
    <xf numFmtId="0" fontId="7" fillId="0" borderId="25" xfId="0" applyFont="1" applyFill="1" applyBorder="1" applyAlignment="1" applyProtection="1">
      <alignment horizontal="center"/>
    </xf>
    <xf numFmtId="0" fontId="7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horizontal="center" vertical="center"/>
    </xf>
    <xf numFmtId="0" fontId="7" fillId="0" borderId="0" xfId="0" applyFont="1" applyFill="1" applyBorder="1" applyProtection="1"/>
    <xf numFmtId="0" fontId="11" fillId="0" borderId="0" xfId="0" applyFont="1" applyFill="1" applyBorder="1" applyProtection="1"/>
    <xf numFmtId="0" fontId="7" fillId="0" borderId="0" xfId="0" applyFont="1" applyFill="1" applyBorder="1" applyAlignment="1" applyProtection="1">
      <alignment horizontal="center"/>
    </xf>
    <xf numFmtId="3" fontId="7" fillId="0" borderId="0" xfId="0" applyNumberFormat="1" applyFont="1" applyFill="1" applyBorder="1" applyProtection="1"/>
    <xf numFmtId="0" fontId="6" fillId="0" borderId="0" xfId="0" applyFont="1" applyFill="1" applyBorder="1" applyAlignment="1" applyProtection="1">
      <alignment vertical="center"/>
    </xf>
    <xf numFmtId="0" fontId="7" fillId="0" borderId="2" xfId="0" applyFont="1" applyFill="1" applyBorder="1" applyAlignment="1" applyProtection="1">
      <alignment horizontal="center"/>
    </xf>
    <xf numFmtId="0" fontId="8" fillId="0" borderId="12" xfId="0" applyFont="1" applyFill="1" applyBorder="1" applyAlignment="1" applyProtection="1">
      <alignment vertical="center"/>
    </xf>
    <xf numFmtId="0" fontId="7" fillId="0" borderId="13" xfId="0" applyFont="1" applyFill="1" applyBorder="1" applyAlignment="1" applyProtection="1">
      <alignment horizontal="center" vertical="center"/>
    </xf>
    <xf numFmtId="0" fontId="7" fillId="0" borderId="13" xfId="0" applyFont="1" applyFill="1" applyBorder="1" applyProtection="1"/>
    <xf numFmtId="0" fontId="11" fillId="0" borderId="13" xfId="0" applyFont="1" applyFill="1" applyBorder="1" applyProtection="1"/>
    <xf numFmtId="3" fontId="7" fillId="0" borderId="14" xfId="0" applyNumberFormat="1" applyFont="1" applyFill="1" applyBorder="1" applyProtection="1"/>
    <xf numFmtId="0" fontId="7" fillId="0" borderId="0" xfId="0" applyFont="1" applyAlignment="1" applyProtection="1">
      <alignment horizontal="center" vertical="center"/>
    </xf>
    <xf numFmtId="0" fontId="7" fillId="0" borderId="0" xfId="0" applyFont="1" applyFill="1" applyProtection="1"/>
    <xf numFmtId="0" fontId="6" fillId="0" borderId="0" xfId="0" applyFont="1" applyFill="1" applyBorder="1" applyAlignment="1" applyProtection="1">
      <alignment horizontal="center" vertical="center"/>
    </xf>
    <xf numFmtId="0" fontId="6" fillId="0" borderId="0" xfId="0" applyFont="1" applyFill="1" applyBorder="1" applyProtection="1"/>
    <xf numFmtId="0" fontId="12" fillId="0" borderId="0" xfId="0" applyFont="1" applyFill="1" applyBorder="1" applyProtection="1"/>
    <xf numFmtId="0" fontId="6" fillId="0" borderId="0" xfId="0" applyFont="1" applyFill="1" applyBorder="1" applyAlignment="1" applyProtection="1">
      <alignment horizontal="center"/>
    </xf>
    <xf numFmtId="3" fontId="6" fillId="0" borderId="0" xfId="0" applyNumberFormat="1" applyFont="1" applyFill="1" applyBorder="1" applyProtection="1"/>
    <xf numFmtId="0" fontId="6" fillId="0" borderId="0" xfId="0" applyFont="1" applyProtection="1"/>
    <xf numFmtId="0" fontId="4" fillId="0" borderId="0" xfId="0" applyFont="1" applyProtection="1"/>
    <xf numFmtId="0" fontId="13" fillId="0" borderId="0" xfId="0" applyFont="1" applyProtection="1"/>
    <xf numFmtId="0" fontId="4" fillId="0" borderId="0" xfId="0" applyFont="1" applyBorder="1" applyProtection="1"/>
    <xf numFmtId="0" fontId="15" fillId="0" borderId="0" xfId="0" applyFont="1" applyProtection="1"/>
    <xf numFmtId="0" fontId="14" fillId="0" borderId="5" xfId="0" applyFont="1" applyFill="1" applyBorder="1" applyAlignment="1" applyProtection="1">
      <alignment horizontal="center" wrapText="1"/>
    </xf>
    <xf numFmtId="0" fontId="14" fillId="0" borderId="5" xfId="0" applyFont="1" applyBorder="1" applyAlignment="1" applyProtection="1">
      <alignment horizontal="center" wrapText="1"/>
    </xf>
    <xf numFmtId="0" fontId="14" fillId="0" borderId="11" xfId="0" applyFont="1" applyFill="1" applyBorder="1" applyAlignment="1" applyProtection="1">
      <alignment horizontal="center" wrapText="1"/>
    </xf>
    <xf numFmtId="0" fontId="14" fillId="0" borderId="5" xfId="0" applyFont="1" applyFill="1" applyBorder="1" applyAlignment="1" applyProtection="1">
      <alignment horizontal="center" vertical="center" wrapText="1"/>
    </xf>
    <xf numFmtId="0" fontId="14" fillId="0" borderId="5" xfId="0" applyFont="1" applyBorder="1" applyAlignment="1" applyProtection="1">
      <alignment horizontal="center" vertical="center" wrapText="1"/>
    </xf>
    <xf numFmtId="0" fontId="15" fillId="0" borderId="5" xfId="0" applyFont="1" applyBorder="1" applyAlignment="1" applyProtection="1">
      <alignment horizontal="center" vertical="center" wrapText="1"/>
    </xf>
    <xf numFmtId="0" fontId="14" fillId="0" borderId="11" xfId="0" applyFont="1" applyFill="1" applyBorder="1" applyAlignment="1" applyProtection="1">
      <alignment horizontal="center" vertical="center" wrapText="1"/>
    </xf>
    <xf numFmtId="0" fontId="14" fillId="0" borderId="10" xfId="0" applyFont="1" applyFill="1" applyBorder="1" applyAlignment="1" applyProtection="1">
      <alignment horizontal="center" vertical="center" wrapText="1"/>
    </xf>
    <xf numFmtId="0" fontId="14" fillId="0" borderId="8" xfId="0" applyFont="1" applyFill="1" applyBorder="1" applyAlignment="1" applyProtection="1">
      <alignment horizontal="center" vertical="center" wrapText="1"/>
    </xf>
    <xf numFmtId="0" fontId="14" fillId="0" borderId="7" xfId="0" applyFont="1" applyFill="1" applyBorder="1" applyAlignment="1" applyProtection="1">
      <alignment horizontal="center" vertical="center" wrapText="1"/>
    </xf>
    <xf numFmtId="0" fontId="14" fillId="0" borderId="22" xfId="0" applyFont="1" applyBorder="1" applyAlignment="1" applyProtection="1">
      <alignment horizontal="center" wrapText="1"/>
    </xf>
    <xf numFmtId="0" fontId="14" fillId="0" borderId="23" xfId="0" applyFont="1" applyBorder="1" applyAlignment="1" applyProtection="1">
      <alignment horizontal="center" wrapText="1"/>
    </xf>
    <xf numFmtId="0" fontId="14" fillId="0" borderId="39" xfId="0" applyFont="1" applyFill="1" applyBorder="1" applyAlignment="1" applyProtection="1">
      <alignment horizontal="center" wrapText="1"/>
    </xf>
    <xf numFmtId="0" fontId="14" fillId="0" borderId="40" xfId="0" applyFont="1" applyFill="1" applyBorder="1" applyAlignment="1" applyProtection="1">
      <alignment horizontal="center"/>
    </xf>
    <xf numFmtId="0" fontId="14" fillId="0" borderId="41" xfId="0" applyFont="1" applyFill="1" applyBorder="1" applyAlignment="1" applyProtection="1">
      <alignment horizontal="center"/>
    </xf>
    <xf numFmtId="0" fontId="14" fillId="0" borderId="22" xfId="0" applyFont="1" applyFill="1" applyBorder="1" applyAlignment="1" applyProtection="1">
      <alignment horizontal="center"/>
    </xf>
    <xf numFmtId="0" fontId="14" fillId="0" borderId="39" xfId="0" applyFont="1" applyFill="1" applyBorder="1" applyAlignment="1" applyProtection="1">
      <alignment horizontal="center"/>
    </xf>
    <xf numFmtId="0" fontId="14" fillId="0" borderId="42" xfId="0" applyFont="1" applyFill="1" applyBorder="1" applyAlignment="1" applyProtection="1">
      <alignment horizontal="center"/>
    </xf>
    <xf numFmtId="0" fontId="14" fillId="2" borderId="1" xfId="0" applyFont="1" applyFill="1" applyBorder="1" applyAlignment="1" applyProtection="1">
      <alignment vertical="center"/>
    </xf>
    <xf numFmtId="0" fontId="7" fillId="2" borderId="13" xfId="0" applyFont="1" applyFill="1" applyBorder="1" applyAlignment="1" applyProtection="1">
      <alignment horizontal="center" vertical="center" wrapText="1"/>
    </xf>
    <xf numFmtId="0" fontId="7" fillId="2" borderId="14" xfId="0" applyFont="1" applyFill="1" applyBorder="1" applyAlignment="1" applyProtection="1">
      <alignment horizontal="center" vertical="center" wrapText="1"/>
    </xf>
    <xf numFmtId="0" fontId="14" fillId="2" borderId="7" xfId="0" applyFont="1" applyFill="1" applyBorder="1" applyAlignment="1" applyProtection="1">
      <alignment vertical="center"/>
    </xf>
    <xf numFmtId="0" fontId="14" fillId="2" borderId="5" xfId="0" applyFont="1" applyFill="1" applyBorder="1" applyAlignment="1" applyProtection="1">
      <alignment horizontal="center" vertical="center" textRotation="90"/>
    </xf>
    <xf numFmtId="0" fontId="7" fillId="2" borderId="12" xfId="0" applyFont="1" applyFill="1" applyBorder="1" applyAlignment="1" applyProtection="1">
      <alignment horizontal="center" vertical="center"/>
    </xf>
    <xf numFmtId="49" fontId="7" fillId="0" borderId="15" xfId="0" applyNumberFormat="1" applyFont="1" applyFill="1" applyBorder="1" applyAlignment="1" applyProtection="1">
      <alignment vertical="center"/>
    </xf>
    <xf numFmtId="49" fontId="7" fillId="0" borderId="2" xfId="0" applyNumberFormat="1" applyFont="1" applyFill="1" applyBorder="1" applyAlignment="1" applyProtection="1">
      <alignment horizontal="center" vertical="center"/>
    </xf>
    <xf numFmtId="0" fontId="7" fillId="0" borderId="7" xfId="0" applyFont="1" applyFill="1" applyBorder="1" applyAlignment="1" applyProtection="1">
      <alignment vertical="center"/>
    </xf>
    <xf numFmtId="0" fontId="7" fillId="0" borderId="5" xfId="0" applyFont="1" applyFill="1" applyBorder="1" applyAlignment="1" applyProtection="1">
      <alignment horizontal="center" vertical="center"/>
    </xf>
    <xf numFmtId="0" fontId="7" fillId="0" borderId="22" xfId="0" applyFont="1" applyFill="1" applyBorder="1" applyAlignment="1" applyProtection="1">
      <alignment vertical="center"/>
    </xf>
    <xf numFmtId="0" fontId="7" fillId="0" borderId="23" xfId="0" applyFont="1" applyFill="1" applyBorder="1" applyAlignment="1" applyProtection="1">
      <alignment horizontal="center" vertical="center"/>
    </xf>
    <xf numFmtId="0" fontId="7" fillId="0" borderId="15" xfId="0" applyFont="1" applyFill="1" applyBorder="1" applyAlignment="1" applyProtection="1">
      <alignment vertical="center"/>
    </xf>
    <xf numFmtId="0" fontId="7" fillId="0" borderId="2" xfId="0" applyFont="1" applyFill="1" applyBorder="1" applyAlignment="1" applyProtection="1">
      <alignment horizontal="center" vertical="center"/>
    </xf>
    <xf numFmtId="0" fontId="7" fillId="0" borderId="31" xfId="0" applyFont="1" applyFill="1" applyBorder="1" applyAlignment="1" applyProtection="1">
      <alignment vertical="center"/>
    </xf>
    <xf numFmtId="0" fontId="7" fillId="0" borderId="31" xfId="0" applyFont="1" applyFill="1" applyBorder="1" applyAlignment="1" applyProtection="1">
      <alignment horizontal="center" vertical="center"/>
    </xf>
    <xf numFmtId="0" fontId="7" fillId="0" borderId="23" xfId="0" applyFont="1" applyFill="1" applyBorder="1" applyAlignment="1" applyProtection="1">
      <alignment vertical="center"/>
    </xf>
    <xf numFmtId="0" fontId="7" fillId="0" borderId="5" xfId="0" applyFont="1" applyFill="1" applyBorder="1" applyAlignment="1" applyProtection="1">
      <alignment vertical="center"/>
    </xf>
    <xf numFmtId="0" fontId="8" fillId="0" borderId="32" xfId="0" applyFont="1" applyFill="1" applyBorder="1" applyAlignment="1" applyProtection="1">
      <alignment vertical="center"/>
    </xf>
    <xf numFmtId="0" fontId="7" fillId="0" borderId="25" xfId="0" applyFont="1" applyFill="1" applyBorder="1" applyAlignment="1" applyProtection="1">
      <alignment horizontal="center" vertical="center"/>
    </xf>
    <xf numFmtId="0" fontId="7" fillId="0" borderId="25" xfId="0" applyFont="1" applyFill="1" applyBorder="1" applyProtection="1"/>
    <xf numFmtId="3" fontId="7" fillId="0" borderId="25" xfId="0" applyNumberFormat="1" applyFont="1" applyFill="1" applyBorder="1" applyProtection="1"/>
    <xf numFmtId="4" fontId="7" fillId="0" borderId="31" xfId="0" applyNumberFormat="1" applyFont="1" applyFill="1" applyBorder="1" applyAlignment="1" applyProtection="1">
      <alignment horizontal="center" vertical="center"/>
    </xf>
    <xf numFmtId="4" fontId="7" fillId="0" borderId="5" xfId="0" applyNumberFormat="1" applyFont="1" applyFill="1" applyBorder="1" applyAlignment="1" applyProtection="1">
      <alignment horizontal="center" vertical="center"/>
    </xf>
    <xf numFmtId="4" fontId="7" fillId="0" borderId="23" xfId="0" applyNumberFormat="1" applyFont="1" applyFill="1" applyBorder="1" applyAlignment="1" applyProtection="1">
      <alignment horizontal="center" vertical="center"/>
    </xf>
    <xf numFmtId="4" fontId="7" fillId="0" borderId="2" xfId="0" applyNumberFormat="1" applyFont="1" applyFill="1" applyBorder="1" applyAlignment="1" applyProtection="1">
      <alignment horizontal="center" vertical="center"/>
    </xf>
    <xf numFmtId="4" fontId="7" fillId="0" borderId="25" xfId="0" applyNumberFormat="1" applyFont="1" applyFill="1" applyBorder="1" applyAlignment="1" applyProtection="1">
      <alignment horizontal="center" vertical="center"/>
    </xf>
    <xf numFmtId="0" fontId="7" fillId="0" borderId="12" xfId="0" applyFont="1" applyFill="1" applyBorder="1" applyAlignment="1" applyProtection="1">
      <alignment vertical="center"/>
    </xf>
    <xf numFmtId="4" fontId="7" fillId="0" borderId="13" xfId="0" applyNumberFormat="1" applyFont="1" applyFill="1" applyBorder="1" applyAlignment="1" applyProtection="1">
      <alignment horizontal="center" vertical="center"/>
    </xf>
    <xf numFmtId="0" fontId="8" fillId="0" borderId="15" xfId="0" applyFont="1" applyFill="1" applyBorder="1" applyAlignment="1" applyProtection="1">
      <alignment vertical="center"/>
    </xf>
    <xf numFmtId="0" fontId="7" fillId="0" borderId="2" xfId="0" applyFont="1" applyFill="1" applyBorder="1" applyProtection="1"/>
    <xf numFmtId="0" fontId="7" fillId="0" borderId="23" xfId="0" applyFont="1" applyFill="1" applyBorder="1" applyProtection="1"/>
    <xf numFmtId="0" fontId="14" fillId="2" borderId="12" xfId="0" applyFont="1" applyFill="1" applyBorder="1" applyAlignment="1" applyProtection="1">
      <alignment vertical="center"/>
    </xf>
    <xf numFmtId="0" fontId="14" fillId="2" borderId="13" xfId="0" applyFont="1" applyFill="1" applyBorder="1" applyAlignment="1" applyProtection="1">
      <alignment horizontal="center" vertical="center" wrapText="1"/>
    </xf>
    <xf numFmtId="0" fontId="14" fillId="2" borderId="15" xfId="0" applyFont="1" applyFill="1" applyBorder="1" applyAlignment="1" applyProtection="1">
      <alignment horizontal="center" vertical="center"/>
    </xf>
    <xf numFmtId="0" fontId="14" fillId="2" borderId="2" xfId="0" applyFont="1" applyFill="1" applyBorder="1" applyAlignment="1" applyProtection="1">
      <alignment horizontal="center" vertical="center"/>
    </xf>
    <xf numFmtId="0" fontId="14" fillId="2" borderId="2" xfId="0" applyFont="1" applyFill="1" applyBorder="1" applyAlignment="1" applyProtection="1">
      <alignment horizontal="center" vertical="center" wrapText="1"/>
    </xf>
    <xf numFmtId="0" fontId="14" fillId="2" borderId="13" xfId="0" applyFont="1" applyFill="1" applyBorder="1" applyAlignment="1" applyProtection="1">
      <alignment horizontal="center" vertical="center"/>
    </xf>
    <xf numFmtId="0" fontId="14" fillId="2" borderId="23" xfId="0" applyFont="1" applyFill="1" applyBorder="1" applyAlignment="1" applyProtection="1">
      <alignment horizontal="center" vertical="center" wrapText="1"/>
    </xf>
    <xf numFmtId="0" fontId="14" fillId="3" borderId="5" xfId="0" applyFont="1" applyFill="1" applyBorder="1" applyAlignment="1" applyProtection="1">
      <alignment horizontal="center" vertical="center" wrapText="1"/>
    </xf>
    <xf numFmtId="0" fontId="14" fillId="3" borderId="5" xfId="0" applyFont="1" applyFill="1" applyBorder="1" applyAlignment="1" applyProtection="1">
      <alignment horizont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14" fillId="3" borderId="13" xfId="0" applyFont="1" applyFill="1" applyBorder="1" applyAlignment="1" applyProtection="1">
      <alignment horizontal="center" vertical="center" wrapText="1"/>
    </xf>
    <xf numFmtId="0" fontId="14" fillId="3" borderId="2" xfId="0" applyFont="1" applyFill="1" applyBorder="1" applyAlignment="1" applyProtection="1">
      <alignment horizontal="center" vertical="center" wrapText="1"/>
    </xf>
    <xf numFmtId="0" fontId="14" fillId="3" borderId="23" xfId="0" applyFont="1" applyFill="1" applyBorder="1" applyAlignment="1" applyProtection="1">
      <alignment horizontal="center" vertical="center" wrapText="1"/>
    </xf>
    <xf numFmtId="3" fontId="7" fillId="3" borderId="31" xfId="0" applyNumberFormat="1" applyFont="1" applyFill="1" applyBorder="1" applyAlignment="1" applyProtection="1">
      <alignment horizontal="center" vertical="center"/>
    </xf>
    <xf numFmtId="3" fontId="7" fillId="3" borderId="20" xfId="0" applyNumberFormat="1" applyFont="1" applyFill="1" applyBorder="1" applyAlignment="1" applyProtection="1">
      <alignment horizontal="center" vertical="center"/>
    </xf>
    <xf numFmtId="3" fontId="7" fillId="3" borderId="2" xfId="0" applyNumberFormat="1" applyFont="1" applyFill="1" applyBorder="1" applyAlignment="1" applyProtection="1">
      <alignment horizontal="center" vertical="center"/>
    </xf>
    <xf numFmtId="0" fontId="14" fillId="3" borderId="38" xfId="0" applyFont="1" applyFill="1" applyBorder="1" applyAlignment="1" applyProtection="1">
      <alignment horizontal="center" vertical="center" wrapText="1"/>
    </xf>
    <xf numFmtId="0" fontId="14" fillId="3" borderId="14" xfId="0" applyFont="1" applyFill="1" applyBorder="1" applyAlignment="1" applyProtection="1">
      <alignment horizontal="center" vertical="center" wrapText="1"/>
    </xf>
    <xf numFmtId="3" fontId="7" fillId="3" borderId="2" xfId="0" applyNumberFormat="1" applyFont="1" applyFill="1" applyBorder="1" applyAlignment="1" applyProtection="1">
      <alignment horizontal="center"/>
    </xf>
    <xf numFmtId="3" fontId="7" fillId="0" borderId="2" xfId="0" applyNumberFormat="1" applyFont="1" applyFill="1" applyBorder="1" applyAlignment="1" applyProtection="1">
      <alignment horizontal="center"/>
    </xf>
    <xf numFmtId="4" fontId="6" fillId="3" borderId="38" xfId="0" applyNumberFormat="1" applyFont="1" applyFill="1" applyBorder="1" applyAlignment="1" applyProtection="1">
      <alignment horizontal="center"/>
    </xf>
    <xf numFmtId="3" fontId="6" fillId="3" borderId="25" xfId="0" applyNumberFormat="1" applyFont="1" applyFill="1" applyBorder="1" applyAlignment="1" applyProtection="1">
      <alignment horizontal="center"/>
    </xf>
    <xf numFmtId="0" fontId="7" fillId="3" borderId="5" xfId="0" applyFont="1" applyFill="1" applyBorder="1" applyAlignment="1" applyProtection="1">
      <alignment vertical="center"/>
    </xf>
    <xf numFmtId="0" fontId="6" fillId="0" borderId="22" xfId="0" applyFont="1" applyFill="1" applyBorder="1" applyAlignment="1" applyProtection="1">
      <alignment vertical="center" wrapText="1"/>
    </xf>
    <xf numFmtId="4" fontId="6" fillId="0" borderId="39" xfId="0" applyNumberFormat="1" applyFont="1" applyFill="1" applyBorder="1" applyAlignment="1" applyProtection="1">
      <alignment horizontal="center"/>
    </xf>
    <xf numFmtId="49" fontId="7" fillId="0" borderId="4" xfId="0" applyNumberFormat="1" applyFont="1" applyFill="1" applyBorder="1" applyAlignment="1" applyProtection="1">
      <alignment vertical="center"/>
    </xf>
    <xf numFmtId="49" fontId="7" fillId="0" borderId="31" xfId="0" applyNumberFormat="1" applyFont="1" applyFill="1" applyBorder="1" applyAlignment="1" applyProtection="1">
      <alignment horizontal="center" vertical="center"/>
    </xf>
    <xf numFmtId="0" fontId="14" fillId="2" borderId="22" xfId="0" applyFont="1" applyFill="1" applyBorder="1" applyAlignment="1" applyProtection="1">
      <alignment vertical="center"/>
    </xf>
    <xf numFmtId="0" fontId="17" fillId="2" borderId="23" xfId="0" applyFont="1" applyFill="1" applyBorder="1" applyAlignment="1" applyProtection="1">
      <alignment horizontal="center" vertical="center" wrapText="1"/>
    </xf>
    <xf numFmtId="0" fontId="14" fillId="2" borderId="39" xfId="0" applyFont="1" applyFill="1" applyBorder="1" applyAlignment="1" applyProtection="1">
      <alignment horizontal="center" vertical="center" wrapText="1"/>
    </xf>
    <xf numFmtId="4" fontId="6" fillId="0" borderId="27" xfId="0" applyNumberFormat="1" applyFont="1" applyFill="1" applyBorder="1" applyAlignment="1" applyProtection="1">
      <alignment horizontal="center"/>
    </xf>
    <xf numFmtId="49" fontId="7" fillId="0" borderId="44" xfId="0" applyNumberFormat="1" applyFont="1" applyFill="1" applyBorder="1" applyAlignment="1" applyProtection="1">
      <alignment vertical="center"/>
    </xf>
    <xf numFmtId="49" fontId="7" fillId="0" borderId="20" xfId="0" applyNumberFormat="1" applyFont="1" applyFill="1" applyBorder="1" applyAlignment="1" applyProtection="1">
      <alignment horizontal="center" vertical="center"/>
    </xf>
    <xf numFmtId="4" fontId="7" fillId="0" borderId="0" xfId="0" applyNumberFormat="1" applyFont="1" applyFill="1" applyProtection="1"/>
    <xf numFmtId="3" fontId="7" fillId="0" borderId="20" xfId="0" applyNumberFormat="1" applyFont="1" applyFill="1" applyBorder="1" applyAlignment="1" applyProtection="1">
      <alignment horizontal="center" vertical="center"/>
    </xf>
    <xf numFmtId="3" fontId="7" fillId="0" borderId="2" xfId="0" applyNumberFormat="1" applyFont="1" applyFill="1" applyBorder="1" applyAlignment="1" applyProtection="1">
      <alignment horizontal="center" vertical="center"/>
    </xf>
    <xf numFmtId="3" fontId="7" fillId="0" borderId="5" xfId="0" applyNumberFormat="1" applyFont="1" applyFill="1" applyBorder="1" applyAlignment="1" applyProtection="1">
      <alignment horizontal="center" vertical="center"/>
    </xf>
    <xf numFmtId="3" fontId="7" fillId="0" borderId="23" xfId="0" applyNumberFormat="1" applyFont="1" applyFill="1" applyBorder="1" applyAlignment="1" applyProtection="1">
      <alignment horizontal="center" vertical="center"/>
    </xf>
    <xf numFmtId="3" fontId="7" fillId="0" borderId="31" xfId="0" applyNumberFormat="1" applyFont="1" applyFill="1" applyBorder="1" applyAlignment="1" applyProtection="1">
      <alignment horizontal="center" vertical="center"/>
    </xf>
    <xf numFmtId="3" fontId="7" fillId="0" borderId="13" xfId="0" applyNumberFormat="1" applyFont="1" applyFill="1" applyBorder="1" applyAlignment="1" applyProtection="1">
      <alignment horizontal="center" vertical="center"/>
    </xf>
    <xf numFmtId="4" fontId="6" fillId="0" borderId="0" xfId="0" applyNumberFormat="1" applyFont="1" applyFill="1" applyBorder="1" applyAlignment="1" applyProtection="1">
      <alignment horizontal="center"/>
    </xf>
    <xf numFmtId="0" fontId="7" fillId="4" borderId="0" xfId="0" applyFont="1" applyFill="1" applyBorder="1" applyAlignment="1" applyProtection="1">
      <alignment vertical="center"/>
    </xf>
    <xf numFmtId="0" fontId="6" fillId="4" borderId="31" xfId="0" applyFont="1" applyFill="1" applyBorder="1" applyAlignment="1" applyProtection="1">
      <alignment horizontal="center" vertical="center"/>
      <protection locked="0"/>
    </xf>
    <xf numFmtId="0" fontId="6" fillId="4" borderId="20" xfId="0" applyFont="1" applyFill="1" applyBorder="1" applyAlignment="1" applyProtection="1">
      <alignment horizontal="center" vertical="center"/>
      <protection locked="0"/>
    </xf>
    <xf numFmtId="0" fontId="6" fillId="4" borderId="23" xfId="0" applyFont="1" applyFill="1" applyBorder="1" applyAlignment="1" applyProtection="1">
      <alignment horizontal="center" vertical="center"/>
      <protection locked="0"/>
    </xf>
    <xf numFmtId="0" fontId="6" fillId="4" borderId="2" xfId="0" applyFont="1" applyFill="1" applyBorder="1" applyAlignment="1" applyProtection="1">
      <alignment horizontal="center" vertical="center"/>
      <protection locked="0"/>
    </xf>
    <xf numFmtId="0" fontId="6" fillId="4" borderId="13" xfId="0" applyFont="1" applyFill="1" applyBorder="1" applyAlignment="1" applyProtection="1">
      <alignment horizontal="center" vertical="center"/>
      <protection locked="0"/>
    </xf>
    <xf numFmtId="0" fontId="6" fillId="4" borderId="20" xfId="0" applyFont="1" applyFill="1" applyBorder="1" applyAlignment="1" applyProtection="1">
      <alignment horizontal="center" vertical="center"/>
      <protection locked="0"/>
    </xf>
    <xf numFmtId="3" fontId="7" fillId="0" borderId="5" xfId="0" applyNumberFormat="1" applyFont="1" applyFill="1" applyBorder="1" applyAlignment="1" applyProtection="1">
      <alignment horizontal="center" vertical="center"/>
    </xf>
    <xf numFmtId="3" fontId="7" fillId="0" borderId="5" xfId="0" applyNumberFormat="1" applyFont="1" applyFill="1" applyBorder="1" applyAlignment="1" applyProtection="1">
      <alignment horizontal="center" vertical="center"/>
    </xf>
    <xf numFmtId="0" fontId="15" fillId="5" borderId="5" xfId="0" applyFont="1" applyFill="1" applyBorder="1" applyAlignment="1" applyProtection="1">
      <alignment horizontal="center" vertical="center" wrapText="1"/>
    </xf>
    <xf numFmtId="0" fontId="15" fillId="5" borderId="7" xfId="0" applyFont="1" applyFill="1" applyBorder="1" applyAlignment="1" applyProtection="1">
      <alignment horizontal="center" vertical="center" wrapText="1"/>
    </xf>
    <xf numFmtId="0" fontId="14" fillId="5" borderId="5" xfId="0" applyFont="1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left" vertical="center" wrapText="1"/>
    </xf>
    <xf numFmtId="0" fontId="5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14" fillId="2" borderId="1" xfId="0" applyFont="1" applyFill="1" applyBorder="1" applyAlignment="1" applyProtection="1">
      <alignment horizontal="center" vertical="center"/>
    </xf>
    <xf numFmtId="0" fontId="14" fillId="2" borderId="4" xfId="0" applyFont="1" applyFill="1" applyBorder="1" applyAlignment="1" applyProtection="1">
      <alignment horizontal="center" vertical="center"/>
    </xf>
    <xf numFmtId="0" fontId="14" fillId="0" borderId="2" xfId="0" applyFont="1" applyFill="1" applyBorder="1" applyAlignment="1" applyProtection="1">
      <alignment horizontal="center" vertical="center" textRotation="90"/>
    </xf>
    <xf numFmtId="0" fontId="14" fillId="0" borderId="5" xfId="0" applyFont="1" applyFill="1" applyBorder="1" applyAlignment="1" applyProtection="1">
      <alignment horizontal="center" vertical="center" textRotation="90"/>
    </xf>
    <xf numFmtId="0" fontId="14" fillId="0" borderId="2" xfId="0" applyFont="1" applyBorder="1" applyAlignment="1" applyProtection="1">
      <alignment horizontal="center"/>
    </xf>
    <xf numFmtId="3" fontId="14" fillId="0" borderId="2" xfId="0" applyNumberFormat="1" applyFont="1" applyFill="1" applyBorder="1" applyAlignment="1" applyProtection="1">
      <alignment horizontal="center" vertical="center"/>
    </xf>
    <xf numFmtId="3" fontId="14" fillId="0" borderId="5" xfId="0" applyNumberFormat="1" applyFont="1" applyFill="1" applyBorder="1" applyAlignment="1" applyProtection="1">
      <alignment horizontal="center" vertical="center"/>
    </xf>
    <xf numFmtId="0" fontId="6" fillId="4" borderId="20" xfId="0" applyFont="1" applyFill="1" applyBorder="1" applyAlignment="1" applyProtection="1">
      <alignment horizontal="center" vertical="center"/>
      <protection locked="0"/>
    </xf>
    <xf numFmtId="0" fontId="6" fillId="4" borderId="25" xfId="0" applyFont="1" applyFill="1" applyBorder="1" applyAlignment="1" applyProtection="1">
      <alignment horizontal="center" vertical="center"/>
      <protection locked="0"/>
    </xf>
    <xf numFmtId="0" fontId="7" fillId="0" borderId="20" xfId="0" applyFont="1" applyFill="1" applyBorder="1" applyAlignment="1" applyProtection="1">
      <alignment horizontal="center" vertical="center"/>
    </xf>
    <xf numFmtId="0" fontId="7" fillId="0" borderId="25" xfId="0" applyFont="1" applyFill="1" applyBorder="1" applyAlignment="1" applyProtection="1">
      <alignment horizontal="center" vertical="center"/>
    </xf>
    <xf numFmtId="0" fontId="7" fillId="3" borderId="20" xfId="0" applyFont="1" applyFill="1" applyBorder="1" applyAlignment="1" applyProtection="1">
      <alignment horizontal="center" vertical="center"/>
    </xf>
    <xf numFmtId="0" fontId="7" fillId="3" borderId="25" xfId="0" applyFont="1" applyFill="1" applyBorder="1" applyAlignment="1" applyProtection="1">
      <alignment horizontal="center" vertical="center"/>
    </xf>
    <xf numFmtId="0" fontId="6" fillId="2" borderId="26" xfId="0" applyFont="1" applyFill="1" applyBorder="1" applyAlignment="1" applyProtection="1">
      <alignment horizontal="center" vertical="center" wrapText="1"/>
    </xf>
    <xf numFmtId="3" fontId="7" fillId="0" borderId="16" xfId="0" applyNumberFormat="1" applyFont="1" applyFill="1" applyBorder="1" applyAlignment="1" applyProtection="1">
      <alignment horizontal="center" vertical="center"/>
    </xf>
    <xf numFmtId="3" fontId="7" fillId="0" borderId="19" xfId="0" applyNumberFormat="1" applyFont="1" applyFill="1" applyBorder="1" applyAlignment="1" applyProtection="1">
      <alignment horizontal="center" vertical="center"/>
    </xf>
    <xf numFmtId="3" fontId="7" fillId="0" borderId="24" xfId="0" applyNumberFormat="1" applyFont="1" applyFill="1" applyBorder="1" applyAlignment="1" applyProtection="1">
      <alignment horizontal="center" vertical="center"/>
    </xf>
    <xf numFmtId="0" fontId="6" fillId="4" borderId="17" xfId="0" applyFont="1" applyFill="1" applyBorder="1" applyAlignment="1" applyProtection="1">
      <alignment horizontal="center" vertical="center"/>
      <protection locked="0"/>
    </xf>
    <xf numFmtId="3" fontId="7" fillId="3" borderId="17" xfId="0" applyNumberFormat="1" applyFont="1" applyFill="1" applyBorder="1" applyAlignment="1" applyProtection="1">
      <alignment horizontal="center" vertical="center"/>
    </xf>
    <xf numFmtId="3" fontId="5" fillId="3" borderId="20" xfId="0" applyNumberFormat="1" applyFont="1" applyFill="1" applyBorder="1" applyAlignment="1" applyProtection="1">
      <alignment horizontal="center" vertical="center"/>
    </xf>
    <xf numFmtId="3" fontId="5" fillId="3" borderId="25" xfId="0" applyNumberFormat="1" applyFont="1" applyFill="1" applyBorder="1" applyAlignment="1" applyProtection="1">
      <alignment horizontal="center" vertical="center"/>
    </xf>
    <xf numFmtId="0" fontId="6" fillId="4" borderId="28" xfId="0" applyFont="1" applyFill="1" applyBorder="1" applyAlignment="1" applyProtection="1">
      <alignment horizontal="center" vertical="center"/>
      <protection locked="0"/>
    </xf>
    <xf numFmtId="0" fontId="6" fillId="4" borderId="29" xfId="0" applyFont="1" applyFill="1" applyBorder="1" applyAlignment="1" applyProtection="1">
      <alignment horizontal="center" vertical="center"/>
      <protection locked="0"/>
    </xf>
    <xf numFmtId="0" fontId="6" fillId="4" borderId="30" xfId="0" applyFont="1" applyFill="1" applyBorder="1" applyAlignment="1" applyProtection="1">
      <alignment horizontal="center" vertical="center"/>
      <protection locked="0"/>
    </xf>
    <xf numFmtId="0" fontId="7" fillId="0" borderId="28" xfId="0" applyFont="1" applyFill="1" applyBorder="1" applyAlignment="1" applyProtection="1">
      <alignment horizontal="center" vertical="center"/>
    </xf>
    <xf numFmtId="0" fontId="7" fillId="0" borderId="29" xfId="0" applyFont="1" applyFill="1" applyBorder="1" applyAlignment="1" applyProtection="1">
      <alignment horizontal="center" vertical="center"/>
    </xf>
    <xf numFmtId="0" fontId="7" fillId="0" borderId="30" xfId="0" applyFont="1" applyFill="1" applyBorder="1" applyAlignment="1" applyProtection="1">
      <alignment horizontal="center" vertical="center"/>
    </xf>
    <xf numFmtId="0" fontId="7" fillId="3" borderId="17" xfId="0" applyFont="1" applyFill="1" applyBorder="1" applyAlignment="1" applyProtection="1">
      <alignment horizontal="center" vertical="center"/>
    </xf>
    <xf numFmtId="0" fontId="5" fillId="3" borderId="20" xfId="0" applyFont="1" applyFill="1" applyBorder="1" applyAlignment="1" applyProtection="1">
      <alignment horizontal="center" vertical="center"/>
    </xf>
    <xf numFmtId="0" fontId="5" fillId="3" borderId="25" xfId="0" applyFont="1" applyFill="1" applyBorder="1" applyAlignment="1" applyProtection="1">
      <alignment horizontal="center" vertical="center"/>
    </xf>
    <xf numFmtId="3" fontId="7" fillId="0" borderId="2" xfId="0" applyNumberFormat="1" applyFont="1" applyFill="1" applyBorder="1" applyAlignment="1" applyProtection="1">
      <alignment horizontal="center" vertical="center"/>
    </xf>
    <xf numFmtId="3" fontId="7" fillId="0" borderId="5" xfId="0" applyNumberFormat="1" applyFont="1" applyFill="1" applyBorder="1" applyAlignment="1" applyProtection="1">
      <alignment horizontal="center" vertical="center"/>
    </xf>
    <xf numFmtId="3" fontId="7" fillId="0" borderId="23" xfId="0" applyNumberFormat="1" applyFont="1" applyFill="1" applyBorder="1" applyAlignment="1" applyProtection="1">
      <alignment horizontal="center" vertical="center"/>
    </xf>
    <xf numFmtId="3" fontId="7" fillId="0" borderId="0" xfId="0" applyNumberFormat="1" applyFont="1" applyFill="1" applyBorder="1" applyAlignment="1" applyProtection="1">
      <alignment horizontal="center" vertical="center"/>
    </xf>
    <xf numFmtId="3" fontId="7" fillId="0" borderId="29" xfId="0" applyNumberFormat="1" applyFont="1" applyFill="1" applyBorder="1" applyAlignment="1" applyProtection="1">
      <alignment horizontal="center" vertical="center"/>
    </xf>
    <xf numFmtId="3" fontId="7" fillId="0" borderId="26" xfId="0" applyNumberFormat="1" applyFont="1" applyFill="1" applyBorder="1" applyAlignment="1" applyProtection="1">
      <alignment horizontal="center" vertical="center"/>
    </xf>
    <xf numFmtId="3" fontId="7" fillId="0" borderId="30" xfId="0" applyNumberFormat="1" applyFont="1" applyFill="1" applyBorder="1" applyAlignment="1" applyProtection="1">
      <alignment horizontal="center" vertical="center"/>
    </xf>
    <xf numFmtId="3" fontId="7" fillId="0" borderId="20" xfId="0" applyNumberFormat="1" applyFont="1" applyFill="1" applyBorder="1" applyAlignment="1" applyProtection="1">
      <alignment horizontal="center" vertical="center"/>
    </xf>
    <xf numFmtId="3" fontId="7" fillId="0" borderId="25" xfId="0" applyNumberFormat="1" applyFont="1" applyFill="1" applyBorder="1" applyAlignment="1" applyProtection="1">
      <alignment horizontal="center" vertical="center"/>
    </xf>
    <xf numFmtId="3" fontId="7" fillId="3" borderId="20" xfId="0" applyNumberFormat="1" applyFont="1" applyFill="1" applyBorder="1" applyAlignment="1" applyProtection="1">
      <alignment horizontal="center" vertical="center"/>
    </xf>
    <xf numFmtId="3" fontId="7" fillId="3" borderId="25" xfId="0" applyNumberFormat="1" applyFont="1" applyFill="1" applyBorder="1" applyAlignment="1" applyProtection="1">
      <alignment horizontal="center" vertical="center"/>
    </xf>
    <xf numFmtId="0" fontId="5" fillId="0" borderId="19" xfId="0" applyFont="1" applyFill="1" applyBorder="1" applyAlignment="1" applyProtection="1">
      <alignment horizontal="center" vertical="center"/>
    </xf>
    <xf numFmtId="0" fontId="5" fillId="0" borderId="24" xfId="0" applyFont="1" applyFill="1" applyBorder="1" applyAlignment="1" applyProtection="1">
      <alignment horizontal="center" vertical="center"/>
    </xf>
    <xf numFmtId="0" fontId="14" fillId="2" borderId="3" xfId="0" applyFont="1" applyFill="1" applyBorder="1" applyAlignment="1" applyProtection="1">
      <alignment horizontal="center" vertical="center" textRotation="90"/>
    </xf>
    <xf numFmtId="0" fontId="14" fillId="2" borderId="21" xfId="0" applyFont="1" applyFill="1" applyBorder="1" applyAlignment="1" applyProtection="1">
      <alignment horizontal="center" vertical="center" textRotation="90"/>
    </xf>
    <xf numFmtId="0" fontId="14" fillId="2" borderId="27" xfId="0" applyFont="1" applyFill="1" applyBorder="1" applyAlignment="1" applyProtection="1">
      <alignment horizontal="center" vertical="center" textRotation="90"/>
    </xf>
    <xf numFmtId="0" fontId="15" fillId="0" borderId="33" xfId="0" applyFont="1" applyBorder="1" applyAlignment="1" applyProtection="1">
      <alignment horizontal="center"/>
    </xf>
    <xf numFmtId="0" fontId="15" fillId="0" borderId="34" xfId="0" applyFont="1" applyBorder="1" applyAlignment="1" applyProtection="1">
      <alignment horizontal="center"/>
    </xf>
    <xf numFmtId="0" fontId="15" fillId="0" borderId="35" xfId="0" applyFont="1" applyBorder="1" applyAlignment="1" applyProtection="1">
      <alignment horizontal="center"/>
    </xf>
    <xf numFmtId="0" fontId="14" fillId="0" borderId="36" xfId="0" applyFont="1" applyFill="1" applyBorder="1" applyAlignment="1" applyProtection="1">
      <alignment horizontal="center"/>
    </xf>
    <xf numFmtId="0" fontId="14" fillId="0" borderId="37" xfId="0" applyFont="1" applyFill="1" applyBorder="1" applyAlignment="1" applyProtection="1">
      <alignment horizontal="center"/>
    </xf>
    <xf numFmtId="0" fontId="14" fillId="0" borderId="15" xfId="0" applyFont="1" applyFill="1" applyBorder="1" applyAlignment="1" applyProtection="1">
      <alignment horizontal="center"/>
    </xf>
    <xf numFmtId="0" fontId="14" fillId="0" borderId="38" xfId="0" applyFont="1" applyFill="1" applyBorder="1" applyAlignment="1" applyProtection="1">
      <alignment horizontal="center"/>
    </xf>
    <xf numFmtId="3" fontId="14" fillId="0" borderId="36" xfId="0" applyNumberFormat="1" applyFont="1" applyFill="1" applyBorder="1" applyAlignment="1" applyProtection="1">
      <alignment horizontal="center"/>
    </xf>
    <xf numFmtId="3" fontId="14" fillId="0" borderId="37" xfId="0" applyNumberFormat="1" applyFont="1" applyFill="1" applyBorder="1" applyAlignment="1" applyProtection="1">
      <alignment horizontal="center"/>
    </xf>
    <xf numFmtId="0" fontId="17" fillId="2" borderId="3" xfId="0" applyFont="1" applyFill="1" applyBorder="1" applyAlignment="1" applyProtection="1">
      <alignment horizontal="center" vertical="center" wrapText="1"/>
    </xf>
    <xf numFmtId="0" fontId="17" fillId="2" borderId="6" xfId="0" applyFont="1" applyFill="1" applyBorder="1" applyAlignment="1" applyProtection="1">
      <alignment horizontal="center" vertical="center" wrapText="1"/>
    </xf>
    <xf numFmtId="3" fontId="5" fillId="3" borderId="17" xfId="0" applyNumberFormat="1" applyFont="1" applyFill="1" applyBorder="1" applyAlignment="1" applyProtection="1">
      <alignment horizontal="center" vertical="center"/>
    </xf>
    <xf numFmtId="4" fontId="5" fillId="0" borderId="3" xfId="0" applyNumberFormat="1" applyFont="1" applyFill="1" applyBorder="1" applyAlignment="1" applyProtection="1">
      <alignment horizontal="center" vertical="center"/>
    </xf>
    <xf numFmtId="4" fontId="5" fillId="0" borderId="21" xfId="0" applyNumberFormat="1" applyFont="1" applyFill="1" applyBorder="1" applyAlignment="1" applyProtection="1">
      <alignment horizontal="center" vertical="center"/>
    </xf>
    <xf numFmtId="3" fontId="7" fillId="0" borderId="25" xfId="0" applyNumberFormat="1" applyFont="1" applyFill="1" applyBorder="1" applyProtection="1"/>
    <xf numFmtId="0" fontId="6" fillId="5" borderId="0" xfId="0" applyFont="1" applyFill="1" applyBorder="1" applyAlignment="1" applyProtection="1">
      <alignment horizontal="left" vertical="center" wrapText="1"/>
    </xf>
    <xf numFmtId="0" fontId="5" fillId="4" borderId="29" xfId="0" applyFont="1" applyFill="1" applyBorder="1" applyAlignment="1" applyProtection="1">
      <alignment horizontal="center" vertical="center"/>
      <protection locked="0"/>
    </xf>
    <xf numFmtId="0" fontId="5" fillId="4" borderId="30" xfId="0" applyFont="1" applyFill="1" applyBorder="1" applyAlignment="1" applyProtection="1">
      <alignment horizontal="center" vertical="center"/>
      <protection locked="0"/>
    </xf>
    <xf numFmtId="3" fontId="6" fillId="3" borderId="17" xfId="0" applyNumberFormat="1" applyFont="1" applyFill="1" applyBorder="1" applyAlignment="1" applyProtection="1">
      <alignment horizontal="center" vertical="center"/>
    </xf>
    <xf numFmtId="4" fontId="7" fillId="0" borderId="3" xfId="0" applyNumberFormat="1" applyFont="1" applyFill="1" applyBorder="1" applyAlignment="1" applyProtection="1">
      <alignment horizontal="center" vertical="center"/>
    </xf>
    <xf numFmtId="4" fontId="5" fillId="0" borderId="27" xfId="0" applyNumberFormat="1" applyFont="1" applyFill="1" applyBorder="1" applyAlignment="1" applyProtection="1">
      <alignment horizontal="center" vertical="center"/>
    </xf>
    <xf numFmtId="0" fontId="14" fillId="0" borderId="8" xfId="0" applyFont="1" applyBorder="1" applyAlignment="1" applyProtection="1">
      <alignment horizontal="center" wrapText="1"/>
    </xf>
    <xf numFmtId="0" fontId="14" fillId="0" borderId="9" xfId="0" applyFont="1" applyBorder="1" applyAlignment="1" applyProtection="1">
      <alignment horizontal="center" wrapText="1"/>
    </xf>
    <xf numFmtId="0" fontId="14" fillId="0" borderId="10" xfId="0" applyFont="1" applyBorder="1" applyAlignment="1" applyProtection="1">
      <alignment horizontal="center" wrapText="1"/>
    </xf>
    <xf numFmtId="0" fontId="7" fillId="2" borderId="8" xfId="0" applyFont="1" applyFill="1" applyBorder="1" applyAlignment="1" applyProtection="1">
      <alignment horizontal="center" wrapText="1"/>
    </xf>
    <xf numFmtId="0" fontId="7" fillId="2" borderId="9" xfId="0" applyFont="1" applyFill="1" applyBorder="1" applyAlignment="1" applyProtection="1">
      <alignment horizontal="center" wrapText="1"/>
    </xf>
    <xf numFmtId="0" fontId="7" fillId="2" borderId="10" xfId="0" applyFont="1" applyFill="1" applyBorder="1" applyAlignment="1" applyProtection="1">
      <alignment horizontal="center" wrapText="1"/>
    </xf>
    <xf numFmtId="0" fontId="14" fillId="2" borderId="41" xfId="0" applyFont="1" applyFill="1" applyBorder="1" applyAlignment="1" applyProtection="1">
      <alignment horizontal="center" wrapText="1"/>
    </xf>
    <xf numFmtId="0" fontId="14" fillId="2" borderId="43" xfId="0" applyFont="1" applyFill="1" applyBorder="1" applyAlignment="1" applyProtection="1">
      <alignment horizontal="center" wrapText="1"/>
    </xf>
    <xf numFmtId="0" fontId="14" fillId="2" borderId="40" xfId="0" applyFont="1" applyFill="1" applyBorder="1" applyAlignment="1" applyProtection="1">
      <alignment horizontal="center" wrapText="1"/>
    </xf>
    <xf numFmtId="3" fontId="7" fillId="0" borderId="16" xfId="0" applyNumberFormat="1" applyFont="1" applyFill="1" applyBorder="1" applyAlignment="1" applyProtection="1">
      <alignment horizontal="center" vertical="center" wrapText="1"/>
    </xf>
    <xf numFmtId="3" fontId="7" fillId="0" borderId="18" xfId="0" applyNumberFormat="1" applyFont="1" applyFill="1" applyBorder="1" applyAlignment="1" applyProtection="1">
      <alignment horizontal="center" vertical="center" wrapText="1"/>
    </xf>
    <xf numFmtId="3" fontId="7" fillId="0" borderId="28" xfId="0" applyNumberFormat="1" applyFont="1" applyFill="1" applyBorder="1" applyAlignment="1" applyProtection="1">
      <alignment horizontal="center" vertical="center" wrapText="1"/>
    </xf>
    <xf numFmtId="3" fontId="7" fillId="0" borderId="19" xfId="0" applyNumberFormat="1" applyFont="1" applyFill="1" applyBorder="1" applyAlignment="1" applyProtection="1">
      <alignment horizontal="center" vertical="center" wrapText="1"/>
    </xf>
    <xf numFmtId="3" fontId="7" fillId="0" borderId="0" xfId="0" applyNumberFormat="1" applyFont="1" applyFill="1" applyBorder="1" applyAlignment="1" applyProtection="1">
      <alignment horizontal="center" vertical="center" wrapText="1"/>
    </xf>
    <xf numFmtId="3" fontId="7" fillId="0" borderId="29" xfId="0" applyNumberFormat="1" applyFont="1" applyFill="1" applyBorder="1" applyAlignment="1" applyProtection="1">
      <alignment horizontal="center" vertical="center" wrapText="1"/>
    </xf>
    <xf numFmtId="3" fontId="7" fillId="0" borderId="24" xfId="0" applyNumberFormat="1" applyFont="1" applyFill="1" applyBorder="1" applyAlignment="1" applyProtection="1">
      <alignment horizontal="center" vertical="center" wrapText="1"/>
    </xf>
    <xf numFmtId="3" fontId="7" fillId="0" borderId="26" xfId="0" applyNumberFormat="1" applyFont="1" applyFill="1" applyBorder="1" applyAlignment="1" applyProtection="1">
      <alignment horizontal="center" vertical="center" wrapText="1"/>
    </xf>
    <xf numFmtId="3" fontId="7" fillId="0" borderId="30" xfId="0" applyNumberFormat="1" applyFont="1" applyFill="1" applyBorder="1" applyAlignment="1" applyProtection="1">
      <alignment horizontal="center" vertical="center" wrapText="1"/>
    </xf>
    <xf numFmtId="4" fontId="7" fillId="0" borderId="21" xfId="0" applyNumberFormat="1" applyFont="1" applyFill="1" applyBorder="1" applyAlignment="1" applyProtection="1">
      <alignment horizontal="center" vertical="center"/>
    </xf>
    <xf numFmtId="4" fontId="7" fillId="0" borderId="27" xfId="0" applyNumberFormat="1" applyFont="1" applyFill="1" applyBorder="1" applyAlignment="1" applyProtection="1">
      <alignment horizontal="center" vertical="center"/>
    </xf>
    <xf numFmtId="4" fontId="6" fillId="3" borderId="3" xfId="0" applyNumberFormat="1" applyFont="1" applyFill="1" applyBorder="1" applyAlignment="1" applyProtection="1">
      <alignment horizontal="center" vertical="center"/>
    </xf>
    <xf numFmtId="4" fontId="6" fillId="3" borderId="21" xfId="0" applyNumberFormat="1" applyFont="1" applyFill="1" applyBorder="1" applyAlignment="1" applyProtection="1">
      <alignment horizontal="center" vertical="center"/>
    </xf>
    <xf numFmtId="4" fontId="6" fillId="3" borderId="27" xfId="0" applyNumberFormat="1" applyFont="1" applyFill="1" applyBorder="1" applyAlignment="1" applyProtection="1">
      <alignment horizontal="center" vertical="center"/>
    </xf>
    <xf numFmtId="3" fontId="6" fillId="3" borderId="28" xfId="0" applyNumberFormat="1" applyFont="1" applyFill="1" applyBorder="1" applyAlignment="1" applyProtection="1">
      <alignment horizontal="center" vertical="center"/>
    </xf>
    <xf numFmtId="3" fontId="6" fillId="3" borderId="29" xfId="0" applyNumberFormat="1" applyFont="1" applyFill="1" applyBorder="1" applyAlignment="1" applyProtection="1">
      <alignment horizontal="center" vertical="center"/>
    </xf>
    <xf numFmtId="3" fontId="6" fillId="3" borderId="30" xfId="0" applyNumberFormat="1" applyFont="1" applyFill="1" applyBorder="1" applyAlignment="1" applyProtection="1">
      <alignment horizontal="center" vertical="center"/>
    </xf>
    <xf numFmtId="3" fontId="5" fillId="3" borderId="29" xfId="0" applyNumberFormat="1" applyFont="1" applyFill="1" applyBorder="1" applyAlignment="1" applyProtection="1">
      <alignment horizontal="center" vertical="center"/>
    </xf>
    <xf numFmtId="3" fontId="5" fillId="3" borderId="30" xfId="0" applyNumberFormat="1" applyFont="1" applyFill="1" applyBorder="1" applyAlignment="1" applyProtection="1">
      <alignment horizontal="center" vertical="center"/>
    </xf>
    <xf numFmtId="0" fontId="5" fillId="4" borderId="17" xfId="0" applyFont="1" applyFill="1" applyBorder="1" applyAlignment="1" applyProtection="1">
      <alignment horizontal="center" vertical="center"/>
      <protection locked="0"/>
    </xf>
    <xf numFmtId="0" fontId="5" fillId="4" borderId="20" xfId="0" applyFont="1" applyFill="1" applyBorder="1" applyAlignment="1" applyProtection="1">
      <alignment horizontal="center" vertical="center"/>
      <protection locked="0"/>
    </xf>
    <xf numFmtId="0" fontId="5" fillId="4" borderId="25" xfId="0" applyFont="1" applyFill="1" applyBorder="1" applyAlignment="1" applyProtection="1">
      <alignment horizontal="center" vertical="center"/>
      <protection locked="0"/>
    </xf>
    <xf numFmtId="3" fontId="6" fillId="3" borderId="20" xfId="0" applyNumberFormat="1" applyFont="1" applyFill="1" applyBorder="1" applyAlignment="1" applyProtection="1">
      <alignment horizontal="center" vertical="center"/>
    </xf>
    <xf numFmtId="3" fontId="6" fillId="3" borderId="25" xfId="0" applyNumberFormat="1" applyFont="1" applyFill="1" applyBorder="1" applyAlignment="1" applyProtection="1">
      <alignment horizontal="center" vertical="center"/>
    </xf>
    <xf numFmtId="3" fontId="7" fillId="0" borderId="17" xfId="0" applyNumberFormat="1" applyFont="1" applyFill="1" applyBorder="1" applyAlignment="1" applyProtection="1">
      <alignment horizontal="center" vertical="center"/>
    </xf>
    <xf numFmtId="0" fontId="7" fillId="0" borderId="17" xfId="0" applyFont="1" applyFill="1" applyBorder="1" applyAlignment="1" applyProtection="1">
      <alignment horizontal="center" vertical="center"/>
    </xf>
    <xf numFmtId="0" fontId="5" fillId="3" borderId="17" xfId="0" applyFont="1" applyFill="1" applyBorder="1" applyAlignment="1" applyProtection="1">
      <alignment horizontal="center" vertical="center"/>
    </xf>
    <xf numFmtId="3" fontId="7" fillId="0" borderId="18" xfId="0" applyNumberFormat="1" applyFont="1" applyFill="1" applyBorder="1" applyAlignment="1" applyProtection="1">
      <alignment horizontal="center" vertical="center"/>
    </xf>
    <xf numFmtId="3" fontId="7" fillId="0" borderId="28" xfId="0" applyNumberFormat="1" applyFont="1" applyFill="1" applyBorder="1" applyAlignment="1" applyProtection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11"/>
  <sheetViews>
    <sheetView tabSelected="1" topLeftCell="A34" workbookViewId="0">
      <selection activeCell="S12" sqref="S12"/>
    </sheetView>
  </sheetViews>
  <sheetFormatPr defaultColWidth="9" defaultRowHeight="11.25" x14ac:dyDescent="0.15"/>
  <cols>
    <col min="1" max="1" width="22.875" style="6" customWidth="1"/>
    <col min="2" max="2" width="8.375" style="6" customWidth="1"/>
    <col min="3" max="3" width="10.625" style="6" customWidth="1"/>
    <col min="4" max="4" width="10" style="6" customWidth="1"/>
    <col min="5" max="5" width="7.75" style="6" customWidth="1"/>
    <col min="6" max="6" width="10.25" style="6" customWidth="1"/>
    <col min="7" max="7" width="7" style="6" customWidth="1"/>
    <col min="8" max="8" width="10.25" style="6" customWidth="1"/>
    <col min="9" max="9" width="7.5" style="6" customWidth="1"/>
    <col min="10" max="10" width="10.625" style="6" customWidth="1"/>
    <col min="11" max="11" width="7.375" style="6" customWidth="1"/>
    <col min="12" max="12" width="10.25" style="6" customWidth="1"/>
    <col min="13" max="13" width="23.375" style="6" customWidth="1"/>
    <col min="14" max="16384" width="9" style="6"/>
  </cols>
  <sheetData>
    <row r="1" spans="1:13" x14ac:dyDescent="0.15">
      <c r="A1" s="6" t="s">
        <v>84</v>
      </c>
    </row>
    <row r="2" spans="1:13" x14ac:dyDescent="0.15">
      <c r="A2" s="6" t="s">
        <v>83</v>
      </c>
    </row>
    <row r="3" spans="1:13" ht="9.75" customHeight="1" x14ac:dyDescent="0.15">
      <c r="A3" s="147" t="s">
        <v>85</v>
      </c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3"/>
    </row>
    <row r="4" spans="1:13" ht="11.25" customHeight="1" x14ac:dyDescent="0.15">
      <c r="A4" s="147"/>
      <c r="B4" s="147"/>
      <c r="C4" s="147"/>
      <c r="D4" s="147"/>
      <c r="E4" s="147"/>
      <c r="F4" s="147"/>
      <c r="G4" s="147"/>
      <c r="H4" s="147"/>
      <c r="I4" s="147"/>
      <c r="J4" s="147"/>
      <c r="K4" s="147"/>
      <c r="L4" s="147"/>
      <c r="M4" s="14"/>
    </row>
    <row r="5" spans="1:13" hidden="1" x14ac:dyDescent="0.15">
      <c r="A5" s="147"/>
      <c r="B5" s="147"/>
      <c r="C5" s="147"/>
      <c r="D5" s="147"/>
      <c r="E5" s="147"/>
      <c r="F5" s="147"/>
      <c r="G5" s="147"/>
      <c r="H5" s="147"/>
      <c r="I5" s="147"/>
      <c r="J5" s="147"/>
      <c r="K5" s="147"/>
      <c r="L5" s="147"/>
      <c r="M5" s="14"/>
    </row>
    <row r="6" spans="1:13" hidden="1" x14ac:dyDescent="0.15">
      <c r="A6" s="147"/>
      <c r="B6" s="147"/>
      <c r="C6" s="147"/>
      <c r="D6" s="147"/>
      <c r="E6" s="147"/>
      <c r="F6" s="147"/>
      <c r="G6" s="147"/>
      <c r="H6" s="147"/>
      <c r="I6" s="147"/>
      <c r="J6" s="147"/>
      <c r="K6" s="147"/>
      <c r="L6" s="147"/>
      <c r="M6" s="14"/>
    </row>
    <row r="7" spans="1:13" ht="12" customHeight="1" thickBot="1" x14ac:dyDescent="0.2">
      <c r="A7" s="161" t="s">
        <v>95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1"/>
    </row>
    <row r="8" spans="1:13" s="40" customFormat="1" ht="14.25" customHeight="1" x14ac:dyDescent="0.2">
      <c r="A8" s="148" t="s">
        <v>0</v>
      </c>
      <c r="B8" s="150" t="s">
        <v>1</v>
      </c>
      <c r="C8" s="152" t="s">
        <v>87</v>
      </c>
      <c r="D8" s="152"/>
      <c r="E8" s="152"/>
      <c r="F8" s="152"/>
      <c r="G8" s="152" t="s">
        <v>2</v>
      </c>
      <c r="H8" s="152"/>
      <c r="I8" s="152"/>
      <c r="J8" s="153" t="s">
        <v>3</v>
      </c>
      <c r="K8" s="153"/>
      <c r="L8" s="153"/>
      <c r="M8" s="203" t="s">
        <v>4</v>
      </c>
    </row>
    <row r="9" spans="1:13" s="40" customFormat="1" ht="64.5" customHeight="1" x14ac:dyDescent="0.2">
      <c r="A9" s="149"/>
      <c r="B9" s="151"/>
      <c r="C9" s="143" t="s">
        <v>91</v>
      </c>
      <c r="D9" s="143" t="s">
        <v>92</v>
      </c>
      <c r="E9" s="45" t="s">
        <v>82</v>
      </c>
      <c r="F9" s="98" t="s">
        <v>86</v>
      </c>
      <c r="G9" s="45" t="s">
        <v>5</v>
      </c>
      <c r="H9" s="44" t="s">
        <v>6</v>
      </c>
      <c r="I9" s="44" t="s">
        <v>7</v>
      </c>
      <c r="J9" s="154"/>
      <c r="K9" s="154"/>
      <c r="L9" s="154"/>
      <c r="M9" s="204"/>
    </row>
    <row r="10" spans="1:13" s="40" customFormat="1" ht="11.25" customHeight="1" x14ac:dyDescent="0.2">
      <c r="A10" s="62"/>
      <c r="B10" s="63"/>
      <c r="C10" s="41"/>
      <c r="D10" s="41" t="s">
        <v>8</v>
      </c>
      <c r="E10" s="42" t="s">
        <v>9</v>
      </c>
      <c r="F10" s="99" t="s">
        <v>10</v>
      </c>
      <c r="G10" s="42" t="s">
        <v>9</v>
      </c>
      <c r="H10" s="41" t="s">
        <v>101</v>
      </c>
      <c r="I10" s="99" t="s">
        <v>10</v>
      </c>
      <c r="J10" s="215"/>
      <c r="K10" s="216"/>
      <c r="L10" s="217"/>
      <c r="M10" s="43" t="s">
        <v>10</v>
      </c>
    </row>
    <row r="11" spans="1:13" ht="13.5" customHeight="1" x14ac:dyDescent="0.15">
      <c r="A11" s="64">
        <v>1</v>
      </c>
      <c r="B11" s="60">
        <v>2</v>
      </c>
      <c r="C11" s="60">
        <v>3</v>
      </c>
      <c r="D11" s="60">
        <v>4</v>
      </c>
      <c r="E11" s="60">
        <v>5</v>
      </c>
      <c r="F11" s="100">
        <v>6</v>
      </c>
      <c r="G11" s="60">
        <v>7</v>
      </c>
      <c r="H11" s="60">
        <v>8</v>
      </c>
      <c r="I11" s="100">
        <v>9</v>
      </c>
      <c r="J11" s="218">
        <v>10</v>
      </c>
      <c r="K11" s="219"/>
      <c r="L11" s="220"/>
      <c r="M11" s="61">
        <v>11</v>
      </c>
    </row>
    <row r="12" spans="1:13" s="40" customFormat="1" ht="20.25" customHeight="1" thickBot="1" x14ac:dyDescent="0.25">
      <c r="A12" s="118" t="s">
        <v>11</v>
      </c>
      <c r="B12" s="97"/>
      <c r="C12" s="97"/>
      <c r="D12" s="97"/>
      <c r="E12" s="119"/>
      <c r="F12" s="103" t="s">
        <v>12</v>
      </c>
      <c r="G12" s="119"/>
      <c r="H12" s="97"/>
      <c r="I12" s="103" t="s">
        <v>13</v>
      </c>
      <c r="J12" s="221"/>
      <c r="K12" s="222"/>
      <c r="L12" s="223"/>
      <c r="M12" s="120" t="s">
        <v>14</v>
      </c>
    </row>
    <row r="13" spans="1:13" ht="15" customHeight="1" x14ac:dyDescent="0.15">
      <c r="A13" s="116" t="s">
        <v>58</v>
      </c>
      <c r="B13" s="117" t="s">
        <v>15</v>
      </c>
      <c r="C13" s="129">
        <v>15</v>
      </c>
      <c r="D13" s="185">
        <f>C13+C15+C14</f>
        <v>485</v>
      </c>
      <c r="E13" s="155"/>
      <c r="F13" s="187">
        <f>E13*D13</f>
        <v>0</v>
      </c>
      <c r="G13" s="155"/>
      <c r="H13" s="157">
        <v>49</v>
      </c>
      <c r="I13" s="159">
        <f>G13*H13</f>
        <v>0</v>
      </c>
      <c r="J13" s="163" t="s">
        <v>16</v>
      </c>
      <c r="K13" s="181"/>
      <c r="L13" s="182"/>
      <c r="M13" s="233">
        <f>F13+I13</f>
        <v>0</v>
      </c>
    </row>
    <row r="14" spans="1:13" ht="15" customHeight="1" x14ac:dyDescent="0.15">
      <c r="A14" s="122" t="s">
        <v>75</v>
      </c>
      <c r="B14" s="123" t="s">
        <v>76</v>
      </c>
      <c r="C14" s="125">
        <v>250</v>
      </c>
      <c r="D14" s="185"/>
      <c r="E14" s="155"/>
      <c r="F14" s="187"/>
      <c r="G14" s="155"/>
      <c r="H14" s="157"/>
      <c r="I14" s="159"/>
      <c r="J14" s="163"/>
      <c r="K14" s="181"/>
      <c r="L14" s="182"/>
      <c r="M14" s="233"/>
    </row>
    <row r="15" spans="1:13" ht="15" customHeight="1" thickBot="1" x14ac:dyDescent="0.2">
      <c r="A15" s="69" t="s">
        <v>59</v>
      </c>
      <c r="B15" s="70">
        <v>10.8</v>
      </c>
      <c r="C15" s="128">
        <v>220</v>
      </c>
      <c r="D15" s="186"/>
      <c r="E15" s="156"/>
      <c r="F15" s="188"/>
      <c r="G15" s="156"/>
      <c r="H15" s="158"/>
      <c r="I15" s="160"/>
      <c r="J15" s="164"/>
      <c r="K15" s="183"/>
      <c r="L15" s="184"/>
      <c r="M15" s="234"/>
    </row>
    <row r="16" spans="1:13" ht="15" customHeight="1" x14ac:dyDescent="0.15">
      <c r="A16" s="71" t="s">
        <v>17</v>
      </c>
      <c r="B16" s="72">
        <v>1.8</v>
      </c>
      <c r="C16" s="126">
        <v>1</v>
      </c>
      <c r="D16" s="162">
        <f>C16+C17+C18+C19+C20</f>
        <v>266</v>
      </c>
      <c r="E16" s="165"/>
      <c r="F16" s="166">
        <f>E16*D16</f>
        <v>0</v>
      </c>
      <c r="G16" s="169"/>
      <c r="H16" s="172">
        <v>27</v>
      </c>
      <c r="I16" s="175">
        <f>G16*H16</f>
        <v>0</v>
      </c>
      <c r="J16" s="178" t="s">
        <v>18</v>
      </c>
      <c r="K16" s="178"/>
      <c r="L16" s="178"/>
      <c r="M16" s="213">
        <f>F16+I16</f>
        <v>0</v>
      </c>
    </row>
    <row r="17" spans="1:16" ht="15" customHeight="1" x14ac:dyDescent="0.15">
      <c r="A17" s="67" t="s">
        <v>19</v>
      </c>
      <c r="B17" s="68">
        <v>4</v>
      </c>
      <c r="C17" s="127">
        <v>25</v>
      </c>
      <c r="D17" s="163"/>
      <c r="E17" s="155"/>
      <c r="F17" s="167"/>
      <c r="G17" s="170"/>
      <c r="H17" s="173"/>
      <c r="I17" s="176"/>
      <c r="J17" s="179"/>
      <c r="K17" s="179"/>
      <c r="L17" s="179"/>
      <c r="M17" s="207"/>
    </row>
    <row r="18" spans="1:16" ht="15" customHeight="1" x14ac:dyDescent="0.15">
      <c r="A18" s="67" t="s">
        <v>20</v>
      </c>
      <c r="B18" s="68">
        <v>7</v>
      </c>
      <c r="C18" s="127">
        <v>25</v>
      </c>
      <c r="D18" s="163"/>
      <c r="E18" s="155"/>
      <c r="F18" s="167"/>
      <c r="G18" s="170"/>
      <c r="H18" s="173"/>
      <c r="I18" s="176"/>
      <c r="J18" s="179"/>
      <c r="K18" s="179"/>
      <c r="L18" s="179"/>
      <c r="M18" s="207"/>
    </row>
    <row r="19" spans="1:16" ht="15" customHeight="1" x14ac:dyDescent="0.2">
      <c r="A19" s="67" t="s">
        <v>21</v>
      </c>
      <c r="B19" s="68">
        <v>8</v>
      </c>
      <c r="C19" s="127">
        <v>200</v>
      </c>
      <c r="D19" s="163"/>
      <c r="E19" s="155"/>
      <c r="F19" s="167"/>
      <c r="G19" s="170"/>
      <c r="H19" s="173"/>
      <c r="I19" s="176"/>
      <c r="J19" s="179"/>
      <c r="K19" s="179"/>
      <c r="L19" s="179"/>
      <c r="M19" s="207"/>
      <c r="N19" s="4"/>
      <c r="O19" s="4"/>
      <c r="P19" s="4"/>
    </row>
    <row r="20" spans="1:16" ht="15" customHeight="1" thickBot="1" x14ac:dyDescent="0.25">
      <c r="A20" s="69" t="s">
        <v>22</v>
      </c>
      <c r="B20" s="70">
        <v>10</v>
      </c>
      <c r="C20" s="128">
        <v>15</v>
      </c>
      <c r="D20" s="164"/>
      <c r="E20" s="156"/>
      <c r="F20" s="168"/>
      <c r="G20" s="171"/>
      <c r="H20" s="174"/>
      <c r="I20" s="177"/>
      <c r="J20" s="180"/>
      <c r="K20" s="180"/>
      <c r="L20" s="180"/>
      <c r="M20" s="214"/>
      <c r="N20" s="4"/>
      <c r="O20" s="4"/>
      <c r="P20" s="4"/>
    </row>
    <row r="21" spans="1:16" ht="15" customHeight="1" x14ac:dyDescent="0.2">
      <c r="A21" s="71" t="s">
        <v>60</v>
      </c>
      <c r="B21" s="72">
        <v>6</v>
      </c>
      <c r="C21" s="126">
        <v>10</v>
      </c>
      <c r="D21" s="162">
        <f>C21+C22+C23+C24</f>
        <v>51</v>
      </c>
      <c r="E21" s="165"/>
      <c r="F21" s="166">
        <f>D21*E21</f>
        <v>0</v>
      </c>
      <c r="G21" s="169"/>
      <c r="H21" s="172">
        <v>6</v>
      </c>
      <c r="I21" s="175">
        <f>G21*H21</f>
        <v>0</v>
      </c>
      <c r="J21" s="224" t="s">
        <v>23</v>
      </c>
      <c r="K21" s="225"/>
      <c r="L21" s="226"/>
      <c r="M21" s="213">
        <f>F21+I21</f>
        <v>0</v>
      </c>
      <c r="N21" s="4"/>
      <c r="O21" s="4"/>
      <c r="P21" s="4"/>
    </row>
    <row r="22" spans="1:16" ht="15" customHeight="1" x14ac:dyDescent="0.2">
      <c r="A22" s="67" t="s">
        <v>61</v>
      </c>
      <c r="B22" s="68">
        <v>15</v>
      </c>
      <c r="C22" s="127">
        <v>20</v>
      </c>
      <c r="D22" s="189"/>
      <c r="E22" s="155"/>
      <c r="F22" s="167"/>
      <c r="G22" s="170"/>
      <c r="H22" s="173"/>
      <c r="I22" s="176"/>
      <c r="J22" s="227"/>
      <c r="K22" s="228"/>
      <c r="L22" s="229"/>
      <c r="M22" s="207"/>
      <c r="N22" s="4"/>
      <c r="O22" s="4"/>
      <c r="P22" s="4"/>
    </row>
    <row r="23" spans="1:16" ht="15" customHeight="1" x14ac:dyDescent="0.2">
      <c r="A23" s="67" t="s">
        <v>62</v>
      </c>
      <c r="B23" s="68">
        <v>20</v>
      </c>
      <c r="C23" s="127">
        <v>20</v>
      </c>
      <c r="D23" s="189"/>
      <c r="E23" s="155"/>
      <c r="F23" s="167"/>
      <c r="G23" s="170"/>
      <c r="H23" s="173"/>
      <c r="I23" s="176"/>
      <c r="J23" s="227"/>
      <c r="K23" s="228"/>
      <c r="L23" s="229"/>
      <c r="M23" s="207"/>
      <c r="N23" s="4"/>
      <c r="O23" s="4"/>
      <c r="P23" s="4"/>
    </row>
    <row r="24" spans="1:16" ht="15" customHeight="1" thickBot="1" x14ac:dyDescent="0.25">
      <c r="A24" s="69" t="s">
        <v>63</v>
      </c>
      <c r="B24" s="70">
        <v>30</v>
      </c>
      <c r="C24" s="128">
        <v>1</v>
      </c>
      <c r="D24" s="190"/>
      <c r="E24" s="156"/>
      <c r="F24" s="168"/>
      <c r="G24" s="171"/>
      <c r="H24" s="174"/>
      <c r="I24" s="177"/>
      <c r="J24" s="230"/>
      <c r="K24" s="231"/>
      <c r="L24" s="232"/>
      <c r="M24" s="214"/>
      <c r="N24" s="4"/>
      <c r="O24" s="4"/>
      <c r="P24" s="4"/>
    </row>
    <row r="25" spans="1:16" ht="15" customHeight="1" x14ac:dyDescent="0.2">
      <c r="A25" s="71" t="s">
        <v>64</v>
      </c>
      <c r="B25" s="72">
        <v>6</v>
      </c>
      <c r="C25" s="126">
        <v>2</v>
      </c>
      <c r="D25" s="162">
        <f>C25+C26+C27+C28</f>
        <v>17</v>
      </c>
      <c r="E25" s="165"/>
      <c r="F25" s="166">
        <f>D25*E25</f>
        <v>0</v>
      </c>
      <c r="G25" s="169"/>
      <c r="H25" s="172">
        <v>2</v>
      </c>
      <c r="I25" s="175">
        <f>G25*H25</f>
        <v>0</v>
      </c>
      <c r="J25" s="178" t="s">
        <v>24</v>
      </c>
      <c r="K25" s="178"/>
      <c r="L25" s="178"/>
      <c r="M25" s="213">
        <f>F25+I25</f>
        <v>0</v>
      </c>
      <c r="N25" s="4"/>
      <c r="O25" s="4"/>
      <c r="P25" s="4"/>
    </row>
    <row r="26" spans="1:16" ht="15" customHeight="1" x14ac:dyDescent="0.2">
      <c r="A26" s="67" t="s">
        <v>65</v>
      </c>
      <c r="B26" s="68">
        <v>15</v>
      </c>
      <c r="C26" s="127">
        <v>2</v>
      </c>
      <c r="D26" s="163"/>
      <c r="E26" s="155"/>
      <c r="F26" s="167"/>
      <c r="G26" s="170"/>
      <c r="H26" s="173"/>
      <c r="I26" s="176"/>
      <c r="J26" s="179"/>
      <c r="K26" s="179"/>
      <c r="L26" s="179"/>
      <c r="M26" s="207"/>
      <c r="N26" s="4"/>
      <c r="O26" s="4"/>
      <c r="P26" s="4"/>
    </row>
    <row r="27" spans="1:16" ht="15" customHeight="1" x14ac:dyDescent="0.2">
      <c r="A27" s="67" t="s">
        <v>66</v>
      </c>
      <c r="B27" s="68">
        <v>20</v>
      </c>
      <c r="C27" s="127">
        <v>12</v>
      </c>
      <c r="D27" s="163"/>
      <c r="E27" s="155"/>
      <c r="F27" s="167"/>
      <c r="G27" s="170"/>
      <c r="H27" s="173"/>
      <c r="I27" s="176"/>
      <c r="J27" s="179"/>
      <c r="K27" s="179"/>
      <c r="L27" s="179"/>
      <c r="M27" s="207"/>
      <c r="N27" s="4"/>
      <c r="O27" s="4"/>
      <c r="P27" s="4"/>
    </row>
    <row r="28" spans="1:16" ht="15" customHeight="1" thickBot="1" x14ac:dyDescent="0.25">
      <c r="A28" s="67" t="s">
        <v>67</v>
      </c>
      <c r="B28" s="68">
        <v>30</v>
      </c>
      <c r="C28" s="127">
        <v>1</v>
      </c>
      <c r="D28" s="163"/>
      <c r="E28" s="156"/>
      <c r="F28" s="167"/>
      <c r="G28" s="170"/>
      <c r="H28" s="173"/>
      <c r="I28" s="176"/>
      <c r="J28" s="179"/>
      <c r="K28" s="179"/>
      <c r="L28" s="179"/>
      <c r="M28" s="207"/>
      <c r="N28" s="4"/>
      <c r="O28" s="4"/>
      <c r="P28" s="4"/>
    </row>
    <row r="29" spans="1:16" ht="15" customHeight="1" x14ac:dyDescent="0.2">
      <c r="A29" s="71" t="s">
        <v>25</v>
      </c>
      <c r="B29" s="72">
        <v>11</v>
      </c>
      <c r="C29" s="126">
        <v>1</v>
      </c>
      <c r="D29" s="248">
        <f>C29+C30+C31+C32+C33</f>
        <v>76</v>
      </c>
      <c r="E29" s="165"/>
      <c r="F29" s="166">
        <f>D29*E29</f>
        <v>0</v>
      </c>
      <c r="G29" s="169"/>
      <c r="H29" s="172">
        <v>8</v>
      </c>
      <c r="I29" s="175">
        <f>G29*H29</f>
        <v>0</v>
      </c>
      <c r="J29" s="178" t="s">
        <v>26</v>
      </c>
      <c r="K29" s="178"/>
      <c r="L29" s="178"/>
      <c r="M29" s="213">
        <f>F29+I29</f>
        <v>0</v>
      </c>
      <c r="N29" s="4"/>
      <c r="O29" s="4"/>
      <c r="P29" s="4"/>
    </row>
    <row r="30" spans="1:16" ht="15" customHeight="1" x14ac:dyDescent="0.2">
      <c r="A30" s="67" t="s">
        <v>27</v>
      </c>
      <c r="B30" s="68">
        <v>33</v>
      </c>
      <c r="C30" s="127">
        <v>20</v>
      </c>
      <c r="D30" s="185"/>
      <c r="E30" s="155"/>
      <c r="F30" s="167"/>
      <c r="G30" s="170"/>
      <c r="H30" s="173"/>
      <c r="I30" s="176"/>
      <c r="J30" s="179"/>
      <c r="K30" s="179"/>
      <c r="L30" s="179"/>
      <c r="M30" s="207"/>
      <c r="N30" s="4"/>
      <c r="O30" s="4"/>
      <c r="P30" s="4"/>
    </row>
    <row r="31" spans="1:16" ht="15" customHeight="1" x14ac:dyDescent="0.2">
      <c r="A31" s="67" t="s">
        <v>28</v>
      </c>
      <c r="B31" s="68">
        <v>2</v>
      </c>
      <c r="C31" s="127">
        <v>30</v>
      </c>
      <c r="D31" s="185"/>
      <c r="E31" s="155"/>
      <c r="F31" s="167"/>
      <c r="G31" s="170"/>
      <c r="H31" s="173"/>
      <c r="I31" s="176"/>
      <c r="J31" s="179"/>
      <c r="K31" s="179"/>
      <c r="L31" s="179"/>
      <c r="M31" s="207"/>
      <c r="N31" s="4"/>
      <c r="O31" s="4"/>
      <c r="P31" s="4"/>
    </row>
    <row r="32" spans="1:16" ht="15" customHeight="1" x14ac:dyDescent="0.2">
      <c r="A32" s="67" t="s">
        <v>29</v>
      </c>
      <c r="B32" s="68">
        <v>10</v>
      </c>
      <c r="C32" s="127">
        <v>20</v>
      </c>
      <c r="D32" s="185"/>
      <c r="E32" s="155"/>
      <c r="F32" s="167"/>
      <c r="G32" s="170"/>
      <c r="H32" s="173"/>
      <c r="I32" s="176"/>
      <c r="J32" s="179"/>
      <c r="K32" s="179"/>
      <c r="L32" s="179"/>
      <c r="M32" s="207"/>
      <c r="N32" s="4"/>
      <c r="O32" s="4"/>
      <c r="P32" s="4"/>
    </row>
    <row r="33" spans="1:16" ht="15" customHeight="1" thickBot="1" x14ac:dyDescent="0.25">
      <c r="A33" s="69" t="s">
        <v>30</v>
      </c>
      <c r="B33" s="70">
        <v>33</v>
      </c>
      <c r="C33" s="128">
        <v>5</v>
      </c>
      <c r="D33" s="186"/>
      <c r="E33" s="156"/>
      <c r="F33" s="168"/>
      <c r="G33" s="171"/>
      <c r="H33" s="174"/>
      <c r="I33" s="177"/>
      <c r="J33" s="180"/>
      <c r="K33" s="180"/>
      <c r="L33" s="180"/>
      <c r="M33" s="214"/>
      <c r="N33" s="4"/>
      <c r="O33" s="4"/>
      <c r="P33" s="4"/>
    </row>
    <row r="34" spans="1:16" ht="15" customHeight="1" x14ac:dyDescent="0.2">
      <c r="A34" s="71" t="s">
        <v>68</v>
      </c>
      <c r="B34" s="72">
        <v>4.3</v>
      </c>
      <c r="C34" s="126">
        <v>1</v>
      </c>
      <c r="D34" s="248">
        <f>C34+C35</f>
        <v>2</v>
      </c>
      <c r="E34" s="165"/>
      <c r="F34" s="205">
        <f>D34*E34</f>
        <v>0</v>
      </c>
      <c r="G34" s="165"/>
      <c r="H34" s="249">
        <v>1</v>
      </c>
      <c r="I34" s="250">
        <f>G34*H34</f>
        <v>0</v>
      </c>
      <c r="J34" s="162" t="s">
        <v>31</v>
      </c>
      <c r="K34" s="251"/>
      <c r="L34" s="252"/>
      <c r="M34" s="206">
        <f>F34+I34</f>
        <v>0</v>
      </c>
      <c r="N34" s="4"/>
      <c r="O34" s="4"/>
      <c r="P34" s="4"/>
    </row>
    <row r="35" spans="1:16" ht="15" customHeight="1" thickBot="1" x14ac:dyDescent="0.25">
      <c r="A35" s="69" t="s">
        <v>69</v>
      </c>
      <c r="B35" s="70">
        <v>10.7</v>
      </c>
      <c r="C35" s="128">
        <v>1</v>
      </c>
      <c r="D35" s="186"/>
      <c r="E35" s="156"/>
      <c r="F35" s="168"/>
      <c r="G35" s="156"/>
      <c r="H35" s="158"/>
      <c r="I35" s="177"/>
      <c r="J35" s="164"/>
      <c r="K35" s="183"/>
      <c r="L35" s="184"/>
      <c r="M35" s="214"/>
      <c r="N35" s="4"/>
      <c r="O35" s="4"/>
      <c r="P35" s="4"/>
    </row>
    <row r="36" spans="1:16" ht="15" customHeight="1" x14ac:dyDescent="0.2">
      <c r="A36" s="73" t="s">
        <v>70</v>
      </c>
      <c r="B36" s="74">
        <v>4.9000000000000004</v>
      </c>
      <c r="C36" s="129">
        <v>5</v>
      </c>
      <c r="D36" s="185">
        <f>C36+C37</f>
        <v>8</v>
      </c>
      <c r="E36" s="155"/>
      <c r="F36" s="205">
        <f>D36*E36</f>
        <v>0</v>
      </c>
      <c r="G36" s="155"/>
      <c r="H36" s="157">
        <v>1</v>
      </c>
      <c r="I36" s="176">
        <f>G36*H36</f>
        <v>0</v>
      </c>
      <c r="J36" s="163" t="s">
        <v>32</v>
      </c>
      <c r="K36" s="181"/>
      <c r="L36" s="182"/>
      <c r="M36" s="207">
        <f>F36+I36</f>
        <v>0</v>
      </c>
      <c r="N36" s="4"/>
      <c r="O36" s="4"/>
      <c r="P36" s="4"/>
    </row>
    <row r="37" spans="1:16" ht="15" customHeight="1" thickBot="1" x14ac:dyDescent="0.25">
      <c r="A37" s="75" t="s">
        <v>71</v>
      </c>
      <c r="B37" s="70">
        <v>12.3</v>
      </c>
      <c r="C37" s="128">
        <v>3</v>
      </c>
      <c r="D37" s="186"/>
      <c r="E37" s="156"/>
      <c r="F37" s="168"/>
      <c r="G37" s="156"/>
      <c r="H37" s="158"/>
      <c r="I37" s="177"/>
      <c r="J37" s="164"/>
      <c r="K37" s="183"/>
      <c r="L37" s="184"/>
      <c r="M37" s="214"/>
      <c r="N37" s="4"/>
      <c r="O37" s="4"/>
      <c r="P37" s="4"/>
    </row>
    <row r="38" spans="1:16" ht="15" customHeight="1" x14ac:dyDescent="0.2">
      <c r="A38" s="73" t="s">
        <v>72</v>
      </c>
      <c r="B38" s="74">
        <v>4.5</v>
      </c>
      <c r="C38" s="129">
        <v>5</v>
      </c>
      <c r="D38" s="185">
        <f>C38+C39+C40</f>
        <v>7</v>
      </c>
      <c r="E38" s="155"/>
      <c r="F38" s="205">
        <f>D38*E38</f>
        <v>0</v>
      </c>
      <c r="G38" s="155"/>
      <c r="H38" s="157">
        <v>1</v>
      </c>
      <c r="I38" s="176">
        <f>G38*H38</f>
        <v>0</v>
      </c>
      <c r="J38" s="163" t="s">
        <v>33</v>
      </c>
      <c r="K38" s="181"/>
      <c r="L38" s="182"/>
      <c r="M38" s="206">
        <f>F38+I38</f>
        <v>0</v>
      </c>
      <c r="N38" s="4"/>
      <c r="O38" s="4"/>
      <c r="P38" s="4"/>
    </row>
    <row r="39" spans="1:16" ht="15" customHeight="1" x14ac:dyDescent="0.2">
      <c r="A39" s="76" t="s">
        <v>73</v>
      </c>
      <c r="B39" s="68">
        <v>4.9000000000000004</v>
      </c>
      <c r="C39" s="139">
        <v>1</v>
      </c>
      <c r="D39" s="185"/>
      <c r="E39" s="155"/>
      <c r="F39" s="167"/>
      <c r="G39" s="155"/>
      <c r="H39" s="157"/>
      <c r="I39" s="176"/>
      <c r="J39" s="163"/>
      <c r="K39" s="181"/>
      <c r="L39" s="182"/>
      <c r="M39" s="207"/>
      <c r="N39" s="4"/>
      <c r="O39" s="4"/>
      <c r="P39" s="4"/>
    </row>
    <row r="40" spans="1:16" ht="15" customHeight="1" x14ac:dyDescent="0.2">
      <c r="A40" s="76" t="s">
        <v>80</v>
      </c>
      <c r="B40" s="68">
        <v>12.3</v>
      </c>
      <c r="C40" s="140">
        <v>1</v>
      </c>
      <c r="D40" s="185"/>
      <c r="E40" s="155"/>
      <c r="F40" s="167"/>
      <c r="G40" s="155"/>
      <c r="H40" s="157"/>
      <c r="I40" s="176"/>
      <c r="J40" s="163"/>
      <c r="K40" s="181"/>
      <c r="L40" s="182"/>
      <c r="M40" s="207"/>
      <c r="N40" s="4"/>
      <c r="O40" s="4"/>
      <c r="P40" s="4"/>
    </row>
    <row r="41" spans="1:16" ht="15.75" customHeight="1" thickBot="1" x14ac:dyDescent="0.25">
      <c r="A41" s="77" t="s">
        <v>34</v>
      </c>
      <c r="B41" s="78"/>
      <c r="C41" s="79"/>
      <c r="D41" s="80"/>
      <c r="E41" s="79"/>
      <c r="F41" s="112">
        <f>F29+F25+F21+F16+F34+F36+F38+F13</f>
        <v>0</v>
      </c>
      <c r="G41" s="79"/>
      <c r="H41" s="15"/>
      <c r="I41" s="112">
        <f>I29+I25+I21+I16+I34+I36+I38+I13</f>
        <v>0</v>
      </c>
      <c r="J41" s="208"/>
      <c r="K41" s="208"/>
      <c r="L41" s="208"/>
      <c r="M41" s="121">
        <f>SUM(M13:M40)</f>
        <v>0</v>
      </c>
      <c r="N41" s="4"/>
      <c r="O41" s="4"/>
      <c r="P41" s="4"/>
    </row>
    <row r="42" spans="1:16" ht="14.25" x14ac:dyDescent="0.2">
      <c r="A42" s="16" t="s">
        <v>74</v>
      </c>
      <c r="B42" s="17"/>
      <c r="C42" s="18"/>
      <c r="D42" s="18"/>
      <c r="E42" s="18"/>
      <c r="F42" s="19"/>
      <c r="G42" s="19"/>
      <c r="H42" s="20"/>
      <c r="I42" s="18"/>
      <c r="J42" s="7"/>
      <c r="K42" s="7"/>
      <c r="L42" s="7"/>
      <c r="M42" s="21"/>
      <c r="N42" s="8"/>
      <c r="O42" s="2"/>
      <c r="P42" s="2"/>
    </row>
    <row r="43" spans="1:16" ht="12" x14ac:dyDescent="0.2">
      <c r="A43" s="16"/>
      <c r="B43" s="17"/>
      <c r="C43" s="18"/>
      <c r="D43" s="18"/>
      <c r="E43" s="18"/>
      <c r="F43" s="19"/>
      <c r="G43" s="19"/>
      <c r="H43" s="20"/>
      <c r="I43" s="18"/>
      <c r="J43" s="7"/>
      <c r="K43" s="7"/>
      <c r="L43" s="7"/>
      <c r="M43" s="21"/>
      <c r="N43" s="8"/>
      <c r="O43" s="2"/>
      <c r="P43" s="2"/>
    </row>
    <row r="44" spans="1:16" ht="12" x14ac:dyDescent="0.2">
      <c r="A44" s="113"/>
      <c r="B44" s="17"/>
      <c r="C44" s="18" t="s">
        <v>77</v>
      </c>
      <c r="D44" s="18"/>
      <c r="E44" s="18"/>
      <c r="F44" s="19"/>
      <c r="G44" s="19"/>
      <c r="H44" s="20"/>
      <c r="I44" s="18"/>
      <c r="J44" s="7"/>
      <c r="K44" s="7"/>
      <c r="L44" s="7"/>
      <c r="M44" s="21"/>
      <c r="N44" s="8"/>
      <c r="O44" s="2"/>
      <c r="P44" s="2"/>
    </row>
    <row r="45" spans="1:16" ht="12" x14ac:dyDescent="0.2">
      <c r="A45" s="16"/>
      <c r="B45" s="17"/>
      <c r="C45" s="18"/>
      <c r="D45" s="18"/>
      <c r="E45" s="18"/>
      <c r="F45" s="19"/>
      <c r="G45" s="19"/>
      <c r="H45" s="20"/>
      <c r="I45" s="18"/>
      <c r="J45" s="7"/>
      <c r="K45" s="7"/>
      <c r="L45" s="7"/>
      <c r="M45" s="21"/>
      <c r="N45" s="8"/>
      <c r="O45" s="2"/>
      <c r="P45" s="2"/>
    </row>
    <row r="46" spans="1:16" ht="12.75" customHeight="1" x14ac:dyDescent="0.2">
      <c r="A46" s="132"/>
      <c r="B46" s="17"/>
      <c r="C46" s="18" t="s">
        <v>78</v>
      </c>
      <c r="D46" s="18"/>
      <c r="E46" s="18"/>
      <c r="F46" s="19"/>
      <c r="G46" s="19"/>
      <c r="H46" s="20"/>
      <c r="I46" s="18"/>
      <c r="J46" s="7"/>
      <c r="K46" s="7"/>
      <c r="L46" s="7"/>
      <c r="M46" s="21"/>
      <c r="N46" s="8"/>
      <c r="O46" s="2"/>
      <c r="P46" s="2"/>
    </row>
    <row r="47" spans="1:16" ht="12" x14ac:dyDescent="0.2">
      <c r="A47" s="16"/>
      <c r="B47" s="17"/>
      <c r="C47" s="18"/>
      <c r="D47" s="18"/>
      <c r="E47" s="18"/>
      <c r="F47" s="19"/>
      <c r="G47" s="19"/>
      <c r="H47" s="20"/>
      <c r="I47" s="18"/>
      <c r="J47" s="7"/>
      <c r="K47" s="7"/>
      <c r="L47" s="7"/>
      <c r="M47" s="21"/>
      <c r="N47" s="8"/>
      <c r="O47" s="2"/>
      <c r="P47" s="2"/>
    </row>
    <row r="48" spans="1:16" ht="12" x14ac:dyDescent="0.2">
      <c r="A48" s="209" t="s">
        <v>93</v>
      </c>
      <c r="B48" s="209"/>
      <c r="C48" s="209"/>
      <c r="D48" s="209"/>
      <c r="E48" s="209"/>
      <c r="F48" s="209"/>
      <c r="G48" s="209"/>
      <c r="H48" s="209"/>
      <c r="I48" s="209"/>
      <c r="J48" s="209"/>
      <c r="K48" s="209"/>
      <c r="L48" s="209"/>
      <c r="M48" s="209"/>
      <c r="N48" s="8"/>
      <c r="O48" s="2"/>
      <c r="P48" s="2"/>
    </row>
    <row r="49" spans="1:16" ht="12" x14ac:dyDescent="0.2">
      <c r="A49" s="209"/>
      <c r="B49" s="209"/>
      <c r="C49" s="209"/>
      <c r="D49" s="209"/>
      <c r="E49" s="209"/>
      <c r="F49" s="209"/>
      <c r="G49" s="209"/>
      <c r="H49" s="209"/>
      <c r="I49" s="209"/>
      <c r="J49" s="209"/>
      <c r="K49" s="209"/>
      <c r="L49" s="209"/>
      <c r="M49" s="209"/>
      <c r="N49" s="8"/>
      <c r="O49" s="2"/>
      <c r="P49" s="2"/>
    </row>
    <row r="50" spans="1:16" ht="12" x14ac:dyDescent="0.2">
      <c r="A50" s="16"/>
      <c r="B50" s="17"/>
      <c r="C50" s="18"/>
      <c r="D50" s="18"/>
      <c r="E50" s="18"/>
      <c r="F50" s="19"/>
      <c r="G50" s="19"/>
      <c r="H50" s="20"/>
      <c r="I50" s="18"/>
      <c r="J50" s="7"/>
      <c r="K50" s="7"/>
      <c r="L50" s="7"/>
      <c r="M50" s="21"/>
      <c r="N50" s="8"/>
      <c r="O50" s="2"/>
      <c r="P50" s="2"/>
    </row>
    <row r="51" spans="1:16" ht="12" x14ac:dyDescent="0.2">
      <c r="N51" s="8"/>
      <c r="O51" s="2"/>
      <c r="P51" s="2"/>
    </row>
    <row r="52" spans="1:16" ht="12" x14ac:dyDescent="0.2">
      <c r="A52" s="22" t="s">
        <v>85</v>
      </c>
      <c r="B52" s="17"/>
      <c r="C52" s="18"/>
      <c r="D52" s="18"/>
      <c r="E52" s="18"/>
      <c r="F52" s="19"/>
      <c r="G52" s="19"/>
      <c r="H52" s="20"/>
      <c r="I52" s="18"/>
      <c r="J52" s="7"/>
      <c r="K52" s="7"/>
      <c r="L52" s="7"/>
      <c r="M52" s="21"/>
      <c r="N52" s="8"/>
      <c r="O52" s="8"/>
      <c r="P52" s="8"/>
    </row>
    <row r="53" spans="1:16" ht="7.5" customHeight="1" x14ac:dyDescent="0.2">
      <c r="A53" s="16"/>
      <c r="B53" s="17"/>
      <c r="C53" s="18"/>
      <c r="D53" s="18"/>
      <c r="E53" s="18"/>
      <c r="F53" s="19"/>
      <c r="G53" s="19"/>
      <c r="H53" s="20"/>
      <c r="I53" s="18"/>
      <c r="J53" s="7"/>
      <c r="K53" s="7"/>
      <c r="L53" s="7"/>
      <c r="M53" s="21"/>
      <c r="N53" s="8"/>
      <c r="O53" s="8"/>
      <c r="P53" s="8"/>
    </row>
    <row r="54" spans="1:16" ht="16.5" customHeight="1" thickBot="1" x14ac:dyDescent="0.25">
      <c r="A54" s="161" t="s">
        <v>35</v>
      </c>
      <c r="B54" s="161"/>
      <c r="C54" s="161"/>
      <c r="D54" s="161"/>
      <c r="E54" s="161"/>
      <c r="F54" s="161"/>
      <c r="G54" s="161"/>
      <c r="H54" s="161"/>
      <c r="I54" s="161"/>
      <c r="J54" s="161"/>
      <c r="K54" s="161"/>
      <c r="L54" s="161"/>
      <c r="M54" s="161"/>
      <c r="N54" s="4"/>
      <c r="O54" s="4"/>
      <c r="P54" s="4"/>
    </row>
    <row r="55" spans="1:16" s="38" customFormat="1" ht="12" thickBot="1" x14ac:dyDescent="0.25">
      <c r="A55" s="59"/>
      <c r="B55" s="191" t="s">
        <v>1</v>
      </c>
      <c r="C55" s="194" t="s">
        <v>36</v>
      </c>
      <c r="D55" s="195"/>
      <c r="E55" s="195"/>
      <c r="F55" s="196"/>
      <c r="G55" s="197" t="s">
        <v>37</v>
      </c>
      <c r="H55" s="198"/>
      <c r="I55" s="199" t="s">
        <v>38</v>
      </c>
      <c r="J55" s="200"/>
      <c r="K55" s="201" t="s">
        <v>39</v>
      </c>
      <c r="L55" s="202"/>
      <c r="M55" s="203" t="s">
        <v>40</v>
      </c>
      <c r="N55" s="37"/>
      <c r="O55" s="37"/>
      <c r="P55" s="37"/>
    </row>
    <row r="56" spans="1:16" s="38" customFormat="1" ht="68.25" customHeight="1" x14ac:dyDescent="0.2">
      <c r="A56" s="148" t="s">
        <v>0</v>
      </c>
      <c r="B56" s="192"/>
      <c r="C56" s="142" t="s">
        <v>90</v>
      </c>
      <c r="D56" s="141" t="s">
        <v>97</v>
      </c>
      <c r="E56" s="46" t="s">
        <v>41</v>
      </c>
      <c r="F56" s="47" t="s">
        <v>42</v>
      </c>
      <c r="G56" s="48" t="s">
        <v>43</v>
      </c>
      <c r="H56" s="49" t="s">
        <v>44</v>
      </c>
      <c r="I56" s="50" t="s">
        <v>43</v>
      </c>
      <c r="J56" s="47" t="s">
        <v>45</v>
      </c>
      <c r="K56" s="48" t="s">
        <v>98</v>
      </c>
      <c r="L56" s="49" t="s">
        <v>46</v>
      </c>
      <c r="M56" s="204"/>
      <c r="N56" s="37"/>
      <c r="O56" s="39"/>
      <c r="P56" s="37"/>
    </row>
    <row r="57" spans="1:16" s="38" customFormat="1" ht="12" thickBot="1" x14ac:dyDescent="0.25">
      <c r="A57" s="149"/>
      <c r="B57" s="193"/>
      <c r="C57" s="51" t="s">
        <v>8</v>
      </c>
      <c r="D57" s="52" t="s">
        <v>94</v>
      </c>
      <c r="E57" s="52" t="s">
        <v>9</v>
      </c>
      <c r="F57" s="53" t="s">
        <v>10</v>
      </c>
      <c r="G57" s="54" t="s">
        <v>9</v>
      </c>
      <c r="H57" s="55" t="s">
        <v>10</v>
      </c>
      <c r="I57" s="56" t="s">
        <v>9</v>
      </c>
      <c r="J57" s="57" t="s">
        <v>10</v>
      </c>
      <c r="K57" s="54" t="s">
        <v>9</v>
      </c>
      <c r="L57" s="55" t="s">
        <v>10</v>
      </c>
      <c r="M57" s="58" t="s">
        <v>10</v>
      </c>
      <c r="N57" s="37"/>
      <c r="O57" s="39"/>
      <c r="P57" s="37"/>
    </row>
    <row r="58" spans="1:16" s="40" customFormat="1" ht="10.5" x14ac:dyDescent="0.2">
      <c r="A58" s="93">
        <v>1</v>
      </c>
      <c r="B58" s="94">
        <v>2</v>
      </c>
      <c r="C58" s="95">
        <v>3</v>
      </c>
      <c r="D58" s="95">
        <v>4</v>
      </c>
      <c r="E58" s="95">
        <v>5</v>
      </c>
      <c r="F58" s="102">
        <v>6</v>
      </c>
      <c r="G58" s="94">
        <v>7</v>
      </c>
      <c r="H58" s="102">
        <v>8</v>
      </c>
      <c r="I58" s="95">
        <v>9</v>
      </c>
      <c r="J58" s="102">
        <v>10</v>
      </c>
      <c r="K58" s="95">
        <v>11</v>
      </c>
      <c r="L58" s="102">
        <v>12</v>
      </c>
      <c r="M58" s="107">
        <v>13</v>
      </c>
      <c r="N58" s="1"/>
      <c r="O58" s="3"/>
      <c r="P58" s="1"/>
    </row>
    <row r="59" spans="1:16" s="40" customFormat="1" ht="24.75" customHeight="1" thickBot="1" x14ac:dyDescent="0.25">
      <c r="A59" s="91"/>
      <c r="B59" s="96"/>
      <c r="C59" s="97"/>
      <c r="D59" s="97"/>
      <c r="E59" s="97"/>
      <c r="F59" s="103" t="s">
        <v>96</v>
      </c>
      <c r="G59" s="96"/>
      <c r="H59" s="101" t="s">
        <v>47</v>
      </c>
      <c r="I59" s="92"/>
      <c r="J59" s="101" t="s">
        <v>48</v>
      </c>
      <c r="K59" s="92"/>
      <c r="L59" s="101" t="s">
        <v>49</v>
      </c>
      <c r="M59" s="108" t="s">
        <v>50</v>
      </c>
      <c r="N59" s="1"/>
      <c r="O59" s="3"/>
      <c r="P59" s="1"/>
    </row>
    <row r="60" spans="1:16" ht="15" customHeight="1" thickBot="1" x14ac:dyDescent="0.25">
      <c r="A60" s="65" t="s">
        <v>58</v>
      </c>
      <c r="B60" s="66" t="s">
        <v>15</v>
      </c>
      <c r="C60" s="129">
        <v>180</v>
      </c>
      <c r="D60" s="81">
        <f t="shared" ref="D60:D87" si="0">B60*C60</f>
        <v>774</v>
      </c>
      <c r="E60" s="133"/>
      <c r="F60" s="106">
        <f t="shared" ref="F60:F87" si="1">C60*E60</f>
        <v>0</v>
      </c>
      <c r="G60" s="165"/>
      <c r="H60" s="212">
        <f>(C60+C62+C61)*G60</f>
        <v>0</v>
      </c>
      <c r="I60" s="165"/>
      <c r="J60" s="212">
        <f>(C60+C62+C61)*I60</f>
        <v>0</v>
      </c>
      <c r="K60" s="165"/>
      <c r="L60" s="212">
        <f>(C60+C62+C61)*K60</f>
        <v>0</v>
      </c>
      <c r="M60" s="235">
        <f>F60+F62+H60+J60+L60+F61</f>
        <v>0</v>
      </c>
      <c r="N60" s="4"/>
      <c r="O60" s="5"/>
      <c r="P60" s="4"/>
    </row>
    <row r="61" spans="1:16" ht="15" customHeight="1" thickBot="1" x14ac:dyDescent="0.25">
      <c r="A61" s="122" t="s">
        <v>75</v>
      </c>
      <c r="B61" s="123" t="s">
        <v>76</v>
      </c>
      <c r="C61" s="125">
        <v>600</v>
      </c>
      <c r="D61" s="81">
        <f t="shared" si="0"/>
        <v>3900</v>
      </c>
      <c r="E61" s="134"/>
      <c r="F61" s="106">
        <f t="shared" si="1"/>
        <v>0</v>
      </c>
      <c r="G61" s="155"/>
      <c r="H61" s="246"/>
      <c r="I61" s="155"/>
      <c r="J61" s="246"/>
      <c r="K61" s="155"/>
      <c r="L61" s="246"/>
      <c r="M61" s="236"/>
      <c r="N61" s="4"/>
      <c r="O61" s="5"/>
      <c r="P61" s="4"/>
    </row>
    <row r="62" spans="1:16" ht="15" customHeight="1" thickBot="1" x14ac:dyDescent="0.25">
      <c r="A62" s="69" t="s">
        <v>59</v>
      </c>
      <c r="B62" s="70">
        <v>10.8</v>
      </c>
      <c r="C62" s="128">
        <v>1000</v>
      </c>
      <c r="D62" s="83">
        <f t="shared" si="0"/>
        <v>10800</v>
      </c>
      <c r="E62" s="135"/>
      <c r="F62" s="106">
        <f t="shared" si="1"/>
        <v>0</v>
      </c>
      <c r="G62" s="156"/>
      <c r="H62" s="247"/>
      <c r="I62" s="156"/>
      <c r="J62" s="247"/>
      <c r="K62" s="156"/>
      <c r="L62" s="247"/>
      <c r="M62" s="237"/>
      <c r="N62" s="4"/>
      <c r="O62" s="5"/>
      <c r="P62" s="4"/>
    </row>
    <row r="63" spans="1:16" ht="15" customHeight="1" x14ac:dyDescent="0.2">
      <c r="A63" s="71" t="s">
        <v>17</v>
      </c>
      <c r="B63" s="72">
        <v>1.8</v>
      </c>
      <c r="C63" s="129">
        <v>2</v>
      </c>
      <c r="D63" s="81">
        <f t="shared" si="0"/>
        <v>3.6</v>
      </c>
      <c r="E63" s="133"/>
      <c r="F63" s="106">
        <f t="shared" si="1"/>
        <v>0</v>
      </c>
      <c r="G63" s="165"/>
      <c r="H63" s="238">
        <f>(C63+C64+C65+C66+C67)*G63</f>
        <v>0</v>
      </c>
      <c r="I63" s="169"/>
      <c r="J63" s="212">
        <f>(C63+C64+C65+C66+C67)*I63</f>
        <v>0</v>
      </c>
      <c r="K63" s="169"/>
      <c r="L63" s="238">
        <f>(C63+C64+C65+C66+C67)*K63</f>
        <v>0</v>
      </c>
      <c r="M63" s="235">
        <f>L63+J63+H63+F63+F64+F65+F66+F67</f>
        <v>0</v>
      </c>
      <c r="N63" s="4"/>
      <c r="O63" s="5"/>
      <c r="P63" s="4"/>
    </row>
    <row r="64" spans="1:16" ht="15" customHeight="1" x14ac:dyDescent="0.2">
      <c r="A64" s="67" t="s">
        <v>19</v>
      </c>
      <c r="B64" s="68">
        <v>4</v>
      </c>
      <c r="C64" s="127">
        <v>95</v>
      </c>
      <c r="D64" s="82">
        <f t="shared" si="0"/>
        <v>380</v>
      </c>
      <c r="E64" s="133"/>
      <c r="F64" s="104">
        <f t="shared" si="1"/>
        <v>0</v>
      </c>
      <c r="G64" s="155"/>
      <c r="H64" s="241"/>
      <c r="I64" s="210"/>
      <c r="J64" s="167"/>
      <c r="K64" s="210"/>
      <c r="L64" s="239"/>
      <c r="M64" s="236"/>
      <c r="N64" s="4"/>
      <c r="O64" s="5"/>
      <c r="P64" s="4"/>
    </row>
    <row r="65" spans="1:15" ht="15" customHeight="1" x14ac:dyDescent="0.2">
      <c r="A65" s="67" t="s">
        <v>20</v>
      </c>
      <c r="B65" s="68">
        <v>7</v>
      </c>
      <c r="C65" s="127">
        <v>35</v>
      </c>
      <c r="D65" s="82">
        <f t="shared" si="0"/>
        <v>245</v>
      </c>
      <c r="E65" s="133"/>
      <c r="F65" s="104">
        <f t="shared" si="1"/>
        <v>0</v>
      </c>
      <c r="G65" s="155"/>
      <c r="H65" s="241"/>
      <c r="I65" s="210"/>
      <c r="J65" s="167"/>
      <c r="K65" s="210"/>
      <c r="L65" s="239"/>
      <c r="M65" s="236"/>
      <c r="N65" s="4"/>
      <c r="O65" s="5"/>
    </row>
    <row r="66" spans="1:15" ht="15" customHeight="1" x14ac:dyDescent="0.2">
      <c r="A66" s="67" t="s">
        <v>21</v>
      </c>
      <c r="B66" s="68">
        <v>8</v>
      </c>
      <c r="C66" s="127">
        <v>450</v>
      </c>
      <c r="D66" s="82">
        <f t="shared" si="0"/>
        <v>3600</v>
      </c>
      <c r="E66" s="133"/>
      <c r="F66" s="104">
        <f t="shared" si="1"/>
        <v>0</v>
      </c>
      <c r="G66" s="155"/>
      <c r="H66" s="241"/>
      <c r="I66" s="210"/>
      <c r="J66" s="167"/>
      <c r="K66" s="210"/>
      <c r="L66" s="239"/>
      <c r="M66" s="236"/>
      <c r="N66" s="4"/>
      <c r="O66" s="5"/>
    </row>
    <row r="67" spans="1:15" ht="15" customHeight="1" thickBot="1" x14ac:dyDescent="0.25">
      <c r="A67" s="69" t="s">
        <v>22</v>
      </c>
      <c r="B67" s="70">
        <v>10</v>
      </c>
      <c r="C67" s="128">
        <v>70</v>
      </c>
      <c r="D67" s="83">
        <f t="shared" si="0"/>
        <v>700</v>
      </c>
      <c r="E67" s="135"/>
      <c r="F67" s="105">
        <f t="shared" si="1"/>
        <v>0</v>
      </c>
      <c r="G67" s="156"/>
      <c r="H67" s="242"/>
      <c r="I67" s="211"/>
      <c r="J67" s="168"/>
      <c r="K67" s="211"/>
      <c r="L67" s="240"/>
      <c r="M67" s="237"/>
      <c r="N67" s="4"/>
      <c r="O67" s="5"/>
    </row>
    <row r="68" spans="1:15" ht="15" customHeight="1" x14ac:dyDescent="0.2">
      <c r="A68" s="71" t="s">
        <v>60</v>
      </c>
      <c r="B68" s="72">
        <v>6</v>
      </c>
      <c r="C68" s="129">
        <v>25</v>
      </c>
      <c r="D68" s="81">
        <f t="shared" si="0"/>
        <v>150</v>
      </c>
      <c r="E68" s="133"/>
      <c r="F68" s="106">
        <f t="shared" si="1"/>
        <v>0</v>
      </c>
      <c r="G68" s="165"/>
      <c r="H68" s="238">
        <f>(C68+C69+C70+C71)*G68</f>
        <v>0</v>
      </c>
      <c r="I68" s="169"/>
      <c r="J68" s="212">
        <f>(C68+C69+C70+C71)*I68</f>
        <v>0</v>
      </c>
      <c r="K68" s="169"/>
      <c r="L68" s="238">
        <f>(C68+C69+C70+C71)*K68</f>
        <v>0</v>
      </c>
      <c r="M68" s="235">
        <f>L68+J68+H68+F68+F69+F70+F71</f>
        <v>0</v>
      </c>
      <c r="N68" s="4"/>
      <c r="O68" s="5"/>
    </row>
    <row r="69" spans="1:15" ht="15" customHeight="1" x14ac:dyDescent="0.2">
      <c r="A69" s="67" t="s">
        <v>61</v>
      </c>
      <c r="B69" s="68">
        <v>15</v>
      </c>
      <c r="C69" s="127">
        <v>40</v>
      </c>
      <c r="D69" s="82">
        <f t="shared" si="0"/>
        <v>600</v>
      </c>
      <c r="E69" s="133"/>
      <c r="F69" s="104">
        <f t="shared" si="1"/>
        <v>0</v>
      </c>
      <c r="G69" s="155"/>
      <c r="H69" s="241"/>
      <c r="I69" s="210"/>
      <c r="J69" s="167"/>
      <c r="K69" s="210"/>
      <c r="L69" s="239"/>
      <c r="M69" s="236"/>
      <c r="N69" s="4"/>
      <c r="O69" s="5"/>
    </row>
    <row r="70" spans="1:15" ht="15" customHeight="1" x14ac:dyDescent="0.2">
      <c r="A70" s="67" t="s">
        <v>62</v>
      </c>
      <c r="B70" s="68">
        <v>20</v>
      </c>
      <c r="C70" s="127">
        <v>30</v>
      </c>
      <c r="D70" s="82">
        <f t="shared" si="0"/>
        <v>600</v>
      </c>
      <c r="E70" s="133"/>
      <c r="F70" s="104">
        <f t="shared" si="1"/>
        <v>0</v>
      </c>
      <c r="G70" s="155"/>
      <c r="H70" s="241"/>
      <c r="I70" s="210"/>
      <c r="J70" s="167"/>
      <c r="K70" s="210"/>
      <c r="L70" s="239"/>
      <c r="M70" s="236"/>
      <c r="N70" s="4"/>
      <c r="O70" s="5"/>
    </row>
    <row r="71" spans="1:15" ht="15" customHeight="1" thickBot="1" x14ac:dyDescent="0.25">
      <c r="A71" s="69" t="s">
        <v>63</v>
      </c>
      <c r="B71" s="70">
        <v>30</v>
      </c>
      <c r="C71" s="128">
        <v>1</v>
      </c>
      <c r="D71" s="83">
        <f t="shared" si="0"/>
        <v>30</v>
      </c>
      <c r="E71" s="135"/>
      <c r="F71" s="105">
        <f t="shared" si="1"/>
        <v>0</v>
      </c>
      <c r="G71" s="156"/>
      <c r="H71" s="242"/>
      <c r="I71" s="211"/>
      <c r="J71" s="168"/>
      <c r="K71" s="211"/>
      <c r="L71" s="240"/>
      <c r="M71" s="237"/>
      <c r="N71" s="4"/>
      <c r="O71" s="5"/>
    </row>
    <row r="72" spans="1:15" ht="15" customHeight="1" x14ac:dyDescent="0.2">
      <c r="A72" s="71" t="s">
        <v>64</v>
      </c>
      <c r="B72" s="72">
        <v>6</v>
      </c>
      <c r="C72" s="129">
        <v>5</v>
      </c>
      <c r="D72" s="81">
        <f t="shared" si="0"/>
        <v>30</v>
      </c>
      <c r="E72" s="133"/>
      <c r="F72" s="106">
        <f t="shared" si="1"/>
        <v>0</v>
      </c>
      <c r="G72" s="165"/>
      <c r="H72" s="238">
        <f>(C72+C73+C75+C74)*G72</f>
        <v>0</v>
      </c>
      <c r="I72" s="169"/>
      <c r="J72" s="212">
        <f>(C72+C73+C75+C74)*I72</f>
        <v>0</v>
      </c>
      <c r="K72" s="169"/>
      <c r="L72" s="238">
        <f>(C72+C73+C75+C74)*K72</f>
        <v>0</v>
      </c>
      <c r="M72" s="235">
        <f>L72+J72+H72+F72+F73+F75+F74</f>
        <v>0</v>
      </c>
      <c r="N72" s="4"/>
      <c r="O72" s="5"/>
    </row>
    <row r="73" spans="1:15" ht="15" customHeight="1" x14ac:dyDescent="0.2">
      <c r="A73" s="67" t="s">
        <v>65</v>
      </c>
      <c r="B73" s="68">
        <v>15</v>
      </c>
      <c r="C73" s="127">
        <v>1</v>
      </c>
      <c r="D73" s="82">
        <f t="shared" si="0"/>
        <v>15</v>
      </c>
      <c r="E73" s="133"/>
      <c r="F73" s="104">
        <f t="shared" si="1"/>
        <v>0</v>
      </c>
      <c r="G73" s="155"/>
      <c r="H73" s="241"/>
      <c r="I73" s="210"/>
      <c r="J73" s="167"/>
      <c r="K73" s="210"/>
      <c r="L73" s="239"/>
      <c r="M73" s="236"/>
      <c r="N73" s="4"/>
      <c r="O73" s="4"/>
    </row>
    <row r="74" spans="1:15" ht="15" customHeight="1" x14ac:dyDescent="0.2">
      <c r="A74" s="67" t="s">
        <v>66</v>
      </c>
      <c r="B74" s="68">
        <v>20</v>
      </c>
      <c r="C74" s="127">
        <v>9</v>
      </c>
      <c r="D74" s="82">
        <f t="shared" si="0"/>
        <v>180</v>
      </c>
      <c r="E74" s="133"/>
      <c r="F74" s="104">
        <f t="shared" si="1"/>
        <v>0</v>
      </c>
      <c r="G74" s="155"/>
      <c r="H74" s="241"/>
      <c r="I74" s="210"/>
      <c r="J74" s="167"/>
      <c r="K74" s="210"/>
      <c r="L74" s="239"/>
      <c r="M74" s="236"/>
      <c r="N74" s="4"/>
      <c r="O74" s="4"/>
    </row>
    <row r="75" spans="1:15" ht="15" customHeight="1" thickBot="1" x14ac:dyDescent="0.25">
      <c r="A75" s="67" t="s">
        <v>67</v>
      </c>
      <c r="B75" s="68">
        <v>30</v>
      </c>
      <c r="C75" s="127">
        <v>1</v>
      </c>
      <c r="D75" s="82">
        <f t="shared" si="0"/>
        <v>30</v>
      </c>
      <c r="E75" s="133"/>
      <c r="F75" s="104">
        <f t="shared" si="1"/>
        <v>0</v>
      </c>
      <c r="G75" s="156"/>
      <c r="H75" s="241"/>
      <c r="I75" s="210"/>
      <c r="J75" s="167"/>
      <c r="K75" s="210"/>
      <c r="L75" s="239"/>
      <c r="M75" s="236"/>
      <c r="N75" s="4"/>
      <c r="O75" s="4"/>
    </row>
    <row r="76" spans="1:15" ht="15" customHeight="1" x14ac:dyDescent="0.2">
      <c r="A76" s="71" t="s">
        <v>25</v>
      </c>
      <c r="B76" s="72">
        <v>11</v>
      </c>
      <c r="C76" s="126">
        <v>5</v>
      </c>
      <c r="D76" s="84">
        <f t="shared" si="0"/>
        <v>55</v>
      </c>
      <c r="E76" s="136"/>
      <c r="F76" s="106">
        <f t="shared" si="1"/>
        <v>0</v>
      </c>
      <c r="G76" s="165"/>
      <c r="H76" s="238">
        <f>(C76+C77+C78+C79+C80)*G76</f>
        <v>0</v>
      </c>
      <c r="I76" s="169"/>
      <c r="J76" s="212">
        <f>(C76+C77+C78+C79+C80)*I76</f>
        <v>0</v>
      </c>
      <c r="K76" s="169"/>
      <c r="L76" s="238">
        <f>(C76+C77+C78+C79+C80)*K76</f>
        <v>0</v>
      </c>
      <c r="M76" s="235">
        <f>L76+J76+H76+F76+F77+F78+F79+F80</f>
        <v>0</v>
      </c>
      <c r="N76" s="4"/>
      <c r="O76" s="4"/>
    </row>
    <row r="77" spans="1:15" ht="15" customHeight="1" x14ac:dyDescent="0.2">
      <c r="A77" s="67" t="s">
        <v>27</v>
      </c>
      <c r="B77" s="68">
        <v>33</v>
      </c>
      <c r="C77" s="127">
        <v>60</v>
      </c>
      <c r="D77" s="82">
        <f t="shared" si="0"/>
        <v>1980</v>
      </c>
      <c r="E77" s="133"/>
      <c r="F77" s="104">
        <f t="shared" si="1"/>
        <v>0</v>
      </c>
      <c r="G77" s="155"/>
      <c r="H77" s="241"/>
      <c r="I77" s="210"/>
      <c r="J77" s="167"/>
      <c r="K77" s="210"/>
      <c r="L77" s="239"/>
      <c r="M77" s="236"/>
      <c r="N77" s="4"/>
      <c r="O77" s="4"/>
    </row>
    <row r="78" spans="1:15" ht="15" customHeight="1" x14ac:dyDescent="0.2">
      <c r="A78" s="67" t="s">
        <v>28</v>
      </c>
      <c r="B78" s="68">
        <v>2</v>
      </c>
      <c r="C78" s="127">
        <v>100</v>
      </c>
      <c r="D78" s="82">
        <f t="shared" si="0"/>
        <v>200</v>
      </c>
      <c r="E78" s="133"/>
      <c r="F78" s="104">
        <f t="shared" si="1"/>
        <v>0</v>
      </c>
      <c r="G78" s="155"/>
      <c r="H78" s="241"/>
      <c r="I78" s="210"/>
      <c r="J78" s="167"/>
      <c r="K78" s="210"/>
      <c r="L78" s="239"/>
      <c r="M78" s="236"/>
      <c r="N78" s="4"/>
      <c r="O78" s="4"/>
    </row>
    <row r="79" spans="1:15" ht="15" customHeight="1" x14ac:dyDescent="0.2">
      <c r="A79" s="67" t="s">
        <v>29</v>
      </c>
      <c r="B79" s="68">
        <v>10</v>
      </c>
      <c r="C79" s="127">
        <v>130</v>
      </c>
      <c r="D79" s="82">
        <f t="shared" si="0"/>
        <v>1300</v>
      </c>
      <c r="E79" s="133"/>
      <c r="F79" s="104">
        <f t="shared" si="1"/>
        <v>0</v>
      </c>
      <c r="G79" s="155"/>
      <c r="H79" s="241"/>
      <c r="I79" s="210"/>
      <c r="J79" s="167"/>
      <c r="K79" s="210"/>
      <c r="L79" s="239"/>
      <c r="M79" s="236"/>
      <c r="N79" s="4"/>
      <c r="O79" s="4"/>
    </row>
    <row r="80" spans="1:15" ht="15" customHeight="1" thickBot="1" x14ac:dyDescent="0.25">
      <c r="A80" s="69" t="s">
        <v>30</v>
      </c>
      <c r="B80" s="70">
        <v>33</v>
      </c>
      <c r="C80" s="128">
        <v>20</v>
      </c>
      <c r="D80" s="83">
        <f t="shared" si="0"/>
        <v>660</v>
      </c>
      <c r="E80" s="135"/>
      <c r="F80" s="105">
        <f t="shared" si="1"/>
        <v>0</v>
      </c>
      <c r="G80" s="156"/>
      <c r="H80" s="242"/>
      <c r="I80" s="211"/>
      <c r="J80" s="168"/>
      <c r="K80" s="211"/>
      <c r="L80" s="240"/>
      <c r="M80" s="237"/>
      <c r="N80" s="4"/>
      <c r="O80" s="4"/>
    </row>
    <row r="81" spans="1:15" ht="15" customHeight="1" x14ac:dyDescent="0.2">
      <c r="A81" s="71" t="s">
        <v>68</v>
      </c>
      <c r="B81" s="72">
        <v>4.3</v>
      </c>
      <c r="C81" s="126">
        <v>1</v>
      </c>
      <c r="D81" s="84">
        <f t="shared" si="0"/>
        <v>4.3</v>
      </c>
      <c r="E81" s="136"/>
      <c r="F81" s="106">
        <f t="shared" si="1"/>
        <v>0</v>
      </c>
      <c r="G81" s="243"/>
      <c r="H81" s="212">
        <f>(C81+C82)*G81</f>
        <v>0</v>
      </c>
      <c r="I81" s="243"/>
      <c r="J81" s="212">
        <f>(C81+C82)*I81</f>
        <v>0</v>
      </c>
      <c r="K81" s="243"/>
      <c r="L81" s="212">
        <f>(C81+C82)*K81</f>
        <v>0</v>
      </c>
      <c r="M81" s="235">
        <f>L81+J81+H81+F81+F82</f>
        <v>0</v>
      </c>
      <c r="N81" s="4"/>
      <c r="O81" s="4"/>
    </row>
    <row r="82" spans="1:15" ht="15" customHeight="1" thickBot="1" x14ac:dyDescent="0.25">
      <c r="A82" s="69" t="s">
        <v>69</v>
      </c>
      <c r="B82" s="70">
        <v>10.7</v>
      </c>
      <c r="C82" s="128">
        <v>1</v>
      </c>
      <c r="D82" s="85">
        <f t="shared" si="0"/>
        <v>10.7</v>
      </c>
      <c r="E82" s="135"/>
      <c r="F82" s="105">
        <f t="shared" si="1"/>
        <v>0</v>
      </c>
      <c r="G82" s="245"/>
      <c r="H82" s="247"/>
      <c r="I82" s="245"/>
      <c r="J82" s="247"/>
      <c r="K82" s="245"/>
      <c r="L82" s="247"/>
      <c r="M82" s="237"/>
      <c r="N82" s="4"/>
      <c r="O82" s="4"/>
    </row>
    <row r="83" spans="1:15" ht="15" customHeight="1" x14ac:dyDescent="0.2">
      <c r="A83" s="71" t="s">
        <v>70</v>
      </c>
      <c r="B83" s="74">
        <v>4.9000000000000004</v>
      </c>
      <c r="C83" s="126">
        <v>15</v>
      </c>
      <c r="D83" s="84">
        <f t="shared" si="0"/>
        <v>73.5</v>
      </c>
      <c r="E83" s="136"/>
      <c r="F83" s="106">
        <f t="shared" si="1"/>
        <v>0</v>
      </c>
      <c r="G83" s="243"/>
      <c r="H83" s="212">
        <f>(C83+C84)*G83</f>
        <v>0</v>
      </c>
      <c r="I83" s="243"/>
      <c r="J83" s="212">
        <f>(C83+C84)*I83</f>
        <v>0</v>
      </c>
      <c r="K83" s="243"/>
      <c r="L83" s="212">
        <f>(C83+C84)*K83</f>
        <v>0</v>
      </c>
      <c r="M83" s="235">
        <f>L83+J83+H83+F83+F84</f>
        <v>0</v>
      </c>
      <c r="N83" s="4"/>
      <c r="O83" s="4"/>
    </row>
    <row r="84" spans="1:15" ht="15" customHeight="1" thickBot="1" x14ac:dyDescent="0.25">
      <c r="A84" s="69" t="s">
        <v>71</v>
      </c>
      <c r="B84" s="70">
        <v>12.3</v>
      </c>
      <c r="C84" s="128">
        <v>5</v>
      </c>
      <c r="D84" s="85">
        <f t="shared" si="0"/>
        <v>61.5</v>
      </c>
      <c r="E84" s="135"/>
      <c r="F84" s="105">
        <f t="shared" si="1"/>
        <v>0</v>
      </c>
      <c r="G84" s="245"/>
      <c r="H84" s="247"/>
      <c r="I84" s="245"/>
      <c r="J84" s="247"/>
      <c r="K84" s="245"/>
      <c r="L84" s="247"/>
      <c r="M84" s="237"/>
      <c r="N84" s="4"/>
      <c r="O84" s="4"/>
    </row>
    <row r="85" spans="1:15" ht="15" customHeight="1" thickBot="1" x14ac:dyDescent="0.25">
      <c r="A85" s="71" t="s">
        <v>72</v>
      </c>
      <c r="B85" s="74">
        <v>4.5</v>
      </c>
      <c r="C85" s="126">
        <v>10</v>
      </c>
      <c r="D85" s="84">
        <f t="shared" si="0"/>
        <v>45</v>
      </c>
      <c r="E85" s="136"/>
      <c r="F85" s="106">
        <f t="shared" si="1"/>
        <v>0</v>
      </c>
      <c r="G85" s="243"/>
      <c r="H85" s="212">
        <f>(C85+C86+C87)*G85</f>
        <v>0</v>
      </c>
      <c r="I85" s="243"/>
      <c r="J85" s="212">
        <f>(C85+C86+C87)*I85</f>
        <v>0</v>
      </c>
      <c r="K85" s="243"/>
      <c r="L85" s="212">
        <f>(C85+C86+C87)*K85</f>
        <v>0</v>
      </c>
      <c r="M85" s="235">
        <f>L85+J85+H85+F85+F86+F87</f>
        <v>0</v>
      </c>
      <c r="N85" s="4"/>
      <c r="O85" s="4"/>
    </row>
    <row r="86" spans="1:15" ht="15" customHeight="1" x14ac:dyDescent="0.2">
      <c r="A86" s="86" t="s">
        <v>73</v>
      </c>
      <c r="B86" s="25">
        <v>4.9000000000000004</v>
      </c>
      <c r="C86" s="130">
        <v>1</v>
      </c>
      <c r="D86" s="87">
        <f t="shared" ref="D86" si="2">B86*C86</f>
        <v>4.9000000000000004</v>
      </c>
      <c r="E86" s="138"/>
      <c r="F86" s="106">
        <f t="shared" si="1"/>
        <v>0</v>
      </c>
      <c r="G86" s="244"/>
      <c r="H86" s="246"/>
      <c r="I86" s="244"/>
      <c r="J86" s="246"/>
      <c r="K86" s="244"/>
      <c r="L86" s="246"/>
      <c r="M86" s="236"/>
      <c r="N86" s="4"/>
      <c r="O86" s="4"/>
    </row>
    <row r="87" spans="1:15" ht="15" customHeight="1" thickBot="1" x14ac:dyDescent="0.25">
      <c r="A87" s="86" t="s">
        <v>81</v>
      </c>
      <c r="B87" s="25">
        <v>12.3</v>
      </c>
      <c r="C87" s="130">
        <v>1</v>
      </c>
      <c r="D87" s="87">
        <f t="shared" si="0"/>
        <v>12.3</v>
      </c>
      <c r="E87" s="137"/>
      <c r="F87" s="105">
        <f t="shared" si="1"/>
        <v>0</v>
      </c>
      <c r="G87" s="245"/>
      <c r="H87" s="246"/>
      <c r="I87" s="244"/>
      <c r="J87" s="246"/>
      <c r="K87" s="244"/>
      <c r="L87" s="246"/>
      <c r="M87" s="236"/>
      <c r="N87" s="4"/>
      <c r="O87" s="4"/>
    </row>
    <row r="88" spans="1:15" ht="15" customHeight="1" x14ac:dyDescent="0.2">
      <c r="A88" s="88" t="s">
        <v>51</v>
      </c>
      <c r="B88" s="72"/>
      <c r="C88" s="9"/>
      <c r="D88" s="9"/>
      <c r="E88" s="89"/>
      <c r="F88" s="109">
        <f>SUM(F60:F87)</f>
        <v>0</v>
      </c>
      <c r="G88" s="23"/>
      <c r="H88" s="109">
        <f>SUM(H60:H87)</f>
        <v>0</v>
      </c>
      <c r="I88" s="23"/>
      <c r="J88" s="109">
        <f>SUM(J60:J87)</f>
        <v>0</v>
      </c>
      <c r="K88" s="110"/>
      <c r="L88" s="109">
        <f>SUM(L60:L87)</f>
        <v>0</v>
      </c>
      <c r="M88" s="111">
        <f>M63+M68+M72+M76+M81+M83+M85+M60</f>
        <v>0</v>
      </c>
      <c r="N88" s="4"/>
      <c r="O88" s="4"/>
    </row>
    <row r="89" spans="1:15" ht="9" customHeight="1" x14ac:dyDescent="0.2">
      <c r="A89" s="24"/>
      <c r="B89" s="25"/>
      <c r="C89" s="10"/>
      <c r="D89" s="10"/>
      <c r="E89" s="26"/>
      <c r="F89" s="27"/>
      <c r="G89" s="27"/>
      <c r="H89" s="26"/>
      <c r="I89" s="26"/>
      <c r="J89" s="26"/>
      <c r="K89" s="10"/>
      <c r="L89" s="26"/>
      <c r="M89" s="28"/>
      <c r="N89" s="8"/>
      <c r="O89" s="8"/>
    </row>
    <row r="90" spans="1:15" s="13" customFormat="1" ht="25.5" customHeight="1" thickBot="1" x14ac:dyDescent="0.25">
      <c r="A90" s="114" t="s">
        <v>79</v>
      </c>
      <c r="B90" s="70"/>
      <c r="C90" s="90"/>
      <c r="D90" s="90"/>
      <c r="E90" s="90"/>
      <c r="F90" s="90"/>
      <c r="G90" s="90"/>
      <c r="H90" s="90"/>
      <c r="I90" s="90"/>
      <c r="J90" s="90"/>
      <c r="K90" s="90"/>
      <c r="L90" s="90"/>
      <c r="M90" s="115">
        <f>M88+M41</f>
        <v>0</v>
      </c>
      <c r="N90" s="4"/>
      <c r="O90" s="4"/>
    </row>
    <row r="91" spans="1:15" ht="14.25" x14ac:dyDescent="0.15">
      <c r="A91" s="16" t="s">
        <v>74</v>
      </c>
      <c r="B91" s="29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</row>
    <row r="92" spans="1:15" x14ac:dyDescent="0.15">
      <c r="A92" s="16"/>
      <c r="B92" s="29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1"/>
    </row>
    <row r="93" spans="1:15" x14ac:dyDescent="0.15">
      <c r="A93" s="113"/>
      <c r="B93" s="17"/>
      <c r="C93" s="18" t="s">
        <v>52</v>
      </c>
      <c r="D93" s="18"/>
      <c r="E93" s="18"/>
      <c r="F93" s="19"/>
      <c r="G93" s="19"/>
      <c r="H93" s="20"/>
      <c r="I93" s="18"/>
      <c r="J93" s="7"/>
      <c r="K93" s="7"/>
      <c r="L93" s="7"/>
      <c r="M93" s="13"/>
    </row>
    <row r="94" spans="1:15" s="11" customFormat="1" x14ac:dyDescent="0.15">
      <c r="A94" s="16"/>
      <c r="B94" s="17"/>
      <c r="C94" s="18"/>
      <c r="D94" s="18"/>
      <c r="E94" s="18"/>
      <c r="F94" s="19"/>
      <c r="G94" s="19"/>
      <c r="H94" s="20"/>
      <c r="I94" s="18"/>
      <c r="J94" s="7"/>
      <c r="K94" s="7"/>
      <c r="L94" s="7"/>
      <c r="M94" s="30"/>
    </row>
    <row r="95" spans="1:15" s="11" customFormat="1" x14ac:dyDescent="0.15">
      <c r="A95" s="132"/>
      <c r="B95" s="17"/>
      <c r="C95" s="18" t="s">
        <v>78</v>
      </c>
      <c r="D95" s="18"/>
      <c r="E95" s="18"/>
      <c r="F95" s="19"/>
      <c r="G95" s="19"/>
      <c r="H95" s="20"/>
      <c r="I95" s="18"/>
      <c r="J95" s="7"/>
      <c r="K95" s="7"/>
      <c r="L95" s="7"/>
      <c r="M95" s="124"/>
    </row>
    <row r="96" spans="1:15" s="11" customFormat="1" x14ac:dyDescent="0.15">
      <c r="A96" s="16"/>
      <c r="B96" s="17"/>
      <c r="C96" s="18"/>
      <c r="D96" s="18"/>
      <c r="E96" s="18"/>
      <c r="F96" s="19"/>
      <c r="G96" s="19"/>
      <c r="H96" s="20"/>
      <c r="I96" s="18"/>
      <c r="J96" s="7"/>
      <c r="K96" s="7"/>
      <c r="L96" s="7"/>
      <c r="M96" s="30"/>
    </row>
    <row r="97" spans="1:13" s="11" customFormat="1" x14ac:dyDescent="0.15">
      <c r="A97" s="209" t="s">
        <v>93</v>
      </c>
      <c r="B97" s="209"/>
      <c r="C97" s="209"/>
      <c r="D97" s="209"/>
      <c r="E97" s="209"/>
      <c r="F97" s="209"/>
      <c r="G97" s="209"/>
      <c r="H97" s="209"/>
      <c r="I97" s="209"/>
      <c r="J97" s="209"/>
      <c r="K97" s="209"/>
      <c r="L97" s="209"/>
      <c r="M97" s="209"/>
    </row>
    <row r="98" spans="1:13" s="11" customFormat="1" x14ac:dyDescent="0.15">
      <c r="A98" s="209"/>
      <c r="B98" s="209"/>
      <c r="C98" s="209"/>
      <c r="D98" s="209"/>
      <c r="E98" s="209"/>
      <c r="F98" s="209"/>
      <c r="G98" s="209"/>
      <c r="H98" s="209"/>
      <c r="I98" s="209"/>
      <c r="J98" s="209"/>
      <c r="K98" s="209"/>
      <c r="L98" s="209"/>
      <c r="M98" s="209"/>
    </row>
    <row r="99" spans="1:13" s="11" customFormat="1" x14ac:dyDescent="0.15">
      <c r="A99" s="16"/>
      <c r="B99" s="17"/>
      <c r="C99" s="18"/>
      <c r="D99" s="18"/>
      <c r="E99" s="18"/>
      <c r="F99" s="19"/>
      <c r="G99" s="19"/>
      <c r="H99" s="20"/>
      <c r="I99" s="18"/>
      <c r="J99" s="7"/>
      <c r="K99" s="7"/>
      <c r="L99" s="7"/>
      <c r="M99" s="30"/>
    </row>
    <row r="100" spans="1:13" s="11" customFormat="1" x14ac:dyDescent="0.15">
      <c r="A100" s="16"/>
      <c r="B100" s="17"/>
      <c r="C100" s="18"/>
      <c r="D100" s="18"/>
      <c r="E100" s="18"/>
      <c r="F100" s="19"/>
      <c r="G100" s="19"/>
      <c r="H100" s="20"/>
      <c r="I100" s="18"/>
      <c r="J100" s="7"/>
      <c r="K100" s="7"/>
      <c r="L100" s="7"/>
      <c r="M100" s="30"/>
    </row>
    <row r="101" spans="1:13" s="12" customFormat="1" ht="21.75" customHeight="1" x14ac:dyDescent="0.2">
      <c r="A101" s="22" t="s">
        <v>89</v>
      </c>
      <c r="B101" s="31"/>
      <c r="C101" s="32"/>
      <c r="D101" s="32"/>
      <c r="E101" s="32"/>
      <c r="F101" s="33"/>
      <c r="G101" s="33"/>
      <c r="H101" s="34"/>
      <c r="I101" s="32"/>
      <c r="J101" s="35"/>
      <c r="K101" s="35"/>
      <c r="L101" s="35"/>
      <c r="M101" s="36"/>
    </row>
    <row r="102" spans="1:13" x14ac:dyDescent="0.15">
      <c r="A102" s="16"/>
      <c r="B102" s="17"/>
      <c r="C102" s="18"/>
      <c r="D102" s="18"/>
      <c r="E102" s="18"/>
      <c r="F102" s="19"/>
      <c r="G102" s="19"/>
      <c r="H102" s="20"/>
      <c r="I102" s="18"/>
      <c r="J102" s="7"/>
      <c r="K102" s="7"/>
      <c r="L102" s="7"/>
      <c r="M102" s="13"/>
    </row>
    <row r="103" spans="1:13" ht="17.25" customHeight="1" x14ac:dyDescent="0.15">
      <c r="A103" s="36" t="s">
        <v>53</v>
      </c>
    </row>
    <row r="104" spans="1:13" x14ac:dyDescent="0.15">
      <c r="A104" s="6" t="s">
        <v>54</v>
      </c>
    </row>
    <row r="105" spans="1:13" x14ac:dyDescent="0.15">
      <c r="A105" s="6" t="s">
        <v>55</v>
      </c>
    </row>
    <row r="107" spans="1:13" ht="17.25" customHeight="1" x14ac:dyDescent="0.15">
      <c r="A107" s="36" t="s">
        <v>56</v>
      </c>
    </row>
    <row r="108" spans="1:13" ht="13.5" customHeight="1" x14ac:dyDescent="0.15">
      <c r="A108" s="144" t="s">
        <v>88</v>
      </c>
      <c r="B108" s="144"/>
      <c r="C108" s="144"/>
      <c r="D108" s="144"/>
      <c r="E108" s="144"/>
      <c r="F108" s="144"/>
      <c r="G108" s="144"/>
      <c r="H108" s="144"/>
      <c r="I108" s="144"/>
      <c r="J108" s="144"/>
      <c r="K108" s="144"/>
      <c r="L108" s="144"/>
      <c r="M108" s="144"/>
    </row>
    <row r="109" spans="1:13" ht="13.5" customHeight="1" x14ac:dyDescent="0.15">
      <c r="A109" s="144" t="s">
        <v>57</v>
      </c>
      <c r="B109" s="144"/>
      <c r="C109" s="144"/>
      <c r="D109" s="144"/>
      <c r="E109" s="144"/>
      <c r="F109" s="144"/>
      <c r="G109" s="144"/>
      <c r="H109" s="144"/>
      <c r="I109" s="144"/>
      <c r="J109" s="144"/>
      <c r="K109" s="144"/>
      <c r="L109" s="144"/>
      <c r="M109" s="144"/>
    </row>
    <row r="110" spans="1:13" ht="13.5" customHeight="1" x14ac:dyDescent="0.15">
      <c r="A110" s="146" t="s">
        <v>99</v>
      </c>
      <c r="B110" s="146"/>
      <c r="C110" s="146"/>
      <c r="D110" s="146"/>
      <c r="E110" s="146"/>
      <c r="F110" s="146"/>
      <c r="G110" s="146"/>
      <c r="H110" s="146"/>
      <c r="I110" s="146"/>
      <c r="J110" s="146"/>
      <c r="K110" s="146"/>
      <c r="L110" s="146"/>
      <c r="M110" s="146"/>
    </row>
    <row r="111" spans="1:13" ht="22.5" customHeight="1" x14ac:dyDescent="0.15">
      <c r="A111" s="145" t="s">
        <v>100</v>
      </c>
      <c r="B111" s="145"/>
      <c r="C111" s="145"/>
      <c r="D111" s="145"/>
      <c r="E111" s="145"/>
      <c r="F111" s="145"/>
      <c r="G111" s="145"/>
      <c r="H111" s="145"/>
      <c r="I111" s="145"/>
      <c r="J111" s="145"/>
      <c r="K111" s="145"/>
      <c r="L111" s="145"/>
      <c r="M111" s="145"/>
    </row>
  </sheetData>
  <mergeCells count="144">
    <mergeCell ref="G72:G75"/>
    <mergeCell ref="H72:H75"/>
    <mergeCell ref="I72:I75"/>
    <mergeCell ref="A97:M98"/>
    <mergeCell ref="J36:L37"/>
    <mergeCell ref="M36:M37"/>
    <mergeCell ref="D38:D40"/>
    <mergeCell ref="E38:E40"/>
    <mergeCell ref="J29:L33"/>
    <mergeCell ref="M29:M33"/>
    <mergeCell ref="D34:D35"/>
    <mergeCell ref="E34:E35"/>
    <mergeCell ref="F34:F35"/>
    <mergeCell ref="G34:G35"/>
    <mergeCell ref="H34:H35"/>
    <mergeCell ref="I34:I35"/>
    <mergeCell ref="J34:L35"/>
    <mergeCell ref="M34:M35"/>
    <mergeCell ref="D29:D33"/>
    <mergeCell ref="H81:H82"/>
    <mergeCell ref="I81:I82"/>
    <mergeCell ref="J81:J82"/>
    <mergeCell ref="K81:K82"/>
    <mergeCell ref="L68:L71"/>
    <mergeCell ref="G63:G67"/>
    <mergeCell ref="H63:H67"/>
    <mergeCell ref="I63:I67"/>
    <mergeCell ref="H60:H62"/>
    <mergeCell ref="J60:J62"/>
    <mergeCell ref="I60:I62"/>
    <mergeCell ref="K60:K62"/>
    <mergeCell ref="L60:L62"/>
    <mergeCell ref="M60:M62"/>
    <mergeCell ref="J63:J67"/>
    <mergeCell ref="K63:K67"/>
    <mergeCell ref="L63:L67"/>
    <mergeCell ref="M63:M67"/>
    <mergeCell ref="G60:G62"/>
    <mergeCell ref="G68:G71"/>
    <mergeCell ref="H68:H71"/>
    <mergeCell ref="I68:I71"/>
    <mergeCell ref="J68:J71"/>
    <mergeCell ref="K68:K71"/>
    <mergeCell ref="M83:M84"/>
    <mergeCell ref="G85:G87"/>
    <mergeCell ref="H85:H87"/>
    <mergeCell ref="I85:I87"/>
    <mergeCell ref="J85:J87"/>
    <mergeCell ref="K85:K87"/>
    <mergeCell ref="L85:L87"/>
    <mergeCell ref="M85:M87"/>
    <mergeCell ref="G83:G84"/>
    <mergeCell ref="H83:H84"/>
    <mergeCell ref="I83:I84"/>
    <mergeCell ref="J83:J84"/>
    <mergeCell ref="K83:K84"/>
    <mergeCell ref="L83:L84"/>
    <mergeCell ref="L81:L82"/>
    <mergeCell ref="M81:M82"/>
    <mergeCell ref="G76:G80"/>
    <mergeCell ref="H76:H80"/>
    <mergeCell ref="G81:G82"/>
    <mergeCell ref="I76:I80"/>
    <mergeCell ref="J76:J80"/>
    <mergeCell ref="M16:M20"/>
    <mergeCell ref="M8:M9"/>
    <mergeCell ref="J10:L10"/>
    <mergeCell ref="J11:L11"/>
    <mergeCell ref="J12:L12"/>
    <mergeCell ref="J21:L24"/>
    <mergeCell ref="M21:M24"/>
    <mergeCell ref="M13:M15"/>
    <mergeCell ref="M25:M28"/>
    <mergeCell ref="J25:L28"/>
    <mergeCell ref="M68:M71"/>
    <mergeCell ref="I38:I40"/>
    <mergeCell ref="J72:J75"/>
    <mergeCell ref="K72:K75"/>
    <mergeCell ref="L72:L75"/>
    <mergeCell ref="M72:M75"/>
    <mergeCell ref="K76:K80"/>
    <mergeCell ref="L76:L80"/>
    <mergeCell ref="M76:M80"/>
    <mergeCell ref="K55:L55"/>
    <mergeCell ref="M55:M56"/>
    <mergeCell ref="F36:F37"/>
    <mergeCell ref="G36:G37"/>
    <mergeCell ref="H36:H37"/>
    <mergeCell ref="I36:I37"/>
    <mergeCell ref="J38:L40"/>
    <mergeCell ref="M38:M40"/>
    <mergeCell ref="D36:D37"/>
    <mergeCell ref="E36:E37"/>
    <mergeCell ref="J41:L41"/>
    <mergeCell ref="A48:M49"/>
    <mergeCell ref="G38:G40"/>
    <mergeCell ref="H38:H40"/>
    <mergeCell ref="A54:M54"/>
    <mergeCell ref="F38:F40"/>
    <mergeCell ref="D25:D28"/>
    <mergeCell ref="E25:E28"/>
    <mergeCell ref="F25:F28"/>
    <mergeCell ref="G25:G28"/>
    <mergeCell ref="H25:H28"/>
    <mergeCell ref="I25:I28"/>
    <mergeCell ref="A56:A57"/>
    <mergeCell ref="B55:B57"/>
    <mergeCell ref="C55:F55"/>
    <mergeCell ref="G55:H55"/>
    <mergeCell ref="I55:J55"/>
    <mergeCell ref="E21:E24"/>
    <mergeCell ref="F21:F24"/>
    <mergeCell ref="G21:G24"/>
    <mergeCell ref="H21:H24"/>
    <mergeCell ref="I21:I24"/>
    <mergeCell ref="E29:E33"/>
    <mergeCell ref="F29:F33"/>
    <mergeCell ref="G29:G33"/>
    <mergeCell ref="H29:H33"/>
    <mergeCell ref="I29:I33"/>
    <mergeCell ref="A111:M111"/>
    <mergeCell ref="A110:M110"/>
    <mergeCell ref="A3:L6"/>
    <mergeCell ref="A8:A9"/>
    <mergeCell ref="B8:B9"/>
    <mergeCell ref="C8:F8"/>
    <mergeCell ref="G8:I8"/>
    <mergeCell ref="J8:L9"/>
    <mergeCell ref="G13:G15"/>
    <mergeCell ref="H13:H15"/>
    <mergeCell ref="I13:I15"/>
    <mergeCell ref="A7:M7"/>
    <mergeCell ref="D16:D20"/>
    <mergeCell ref="E16:E20"/>
    <mergeCell ref="F16:F20"/>
    <mergeCell ref="G16:G20"/>
    <mergeCell ref="H16:H20"/>
    <mergeCell ref="I16:I20"/>
    <mergeCell ref="J16:L20"/>
    <mergeCell ref="J13:L15"/>
    <mergeCell ref="D13:D15"/>
    <mergeCell ref="E13:E15"/>
    <mergeCell ref="F13:F15"/>
    <mergeCell ref="D21:D24"/>
  </mergeCells>
  <pageMargins left="0.23622047244094491" right="0.23622047244094491" top="0.74803149606299213" bottom="0.74803149606299213" header="0.31496062992125984" footer="0.31496062992125984"/>
  <pageSetup paperSize="8" orientation="landscape" r:id="rId1"/>
  <ignoredErrors>
    <ignoredError sqref="B60:B61 B13:B1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Pavelková Ivana, Ing.</dc:creator>
  <cp:lastModifiedBy>Pavelková Ivana, Ing.</cp:lastModifiedBy>
  <cp:lastPrinted>2024-09-19T11:26:21Z</cp:lastPrinted>
  <dcterms:created xsi:type="dcterms:W3CDTF">2020-11-11T11:10:34Z</dcterms:created>
  <dcterms:modified xsi:type="dcterms:W3CDTF">2024-09-30T10:56:24Z</dcterms:modified>
</cp:coreProperties>
</file>